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251" windowWidth="15195" windowHeight="8445" activeTab="0"/>
  </bookViews>
  <sheets>
    <sheet name="ALOE VERA" sheetId="1" r:id="rId1"/>
    <sheet name="KOSMETIKA" sheetId="2" r:id="rId2"/>
    <sheet name="Literatūra" sheetId="3" r:id="rId3"/>
    <sheet name="Informacija" sheetId="4" r:id="rId4"/>
  </sheets>
  <definedNames>
    <definedName name="_xlnm.Print_Area" localSheetId="0">'ALOE VERA'!$A$1:$N$79</definedName>
    <definedName name="_xlnm.Print_Area" localSheetId="3">'Informacija'!$B$1:$M$342</definedName>
    <definedName name="_xlnm.Print_Area" localSheetId="1">'KOSMETIKA'!$A$1:$N$81</definedName>
    <definedName name="_xlnm.Print_Area" localSheetId="2">'Literatūra'!$A$1:$K$87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Į šią sąskaitą reikia pervesti pinigus</t>
        </r>
      </text>
    </comment>
  </commentList>
</comments>
</file>

<file path=xl/sharedStrings.xml><?xml version="1.0" encoding="utf-8"?>
<sst xmlns="http://schemas.openxmlformats.org/spreadsheetml/2006/main" count="487" uniqueCount="423">
  <si>
    <t>UAB "Forever Living Products Baltics"</t>
  </si>
  <si>
    <t>Pavardė, vardas</t>
  </si>
  <si>
    <t>Pristatymo adresas</t>
  </si>
  <si>
    <t>Sponsoriaus ID Nr.</t>
  </si>
  <si>
    <t>Didmeninė</t>
  </si>
  <si>
    <t xml:space="preserve">Mažmeninė </t>
  </si>
  <si>
    <t>Viso</t>
  </si>
  <si>
    <t>Kodas</t>
  </si>
  <si>
    <t>PAVADINIMAS</t>
  </si>
  <si>
    <t>vienetą</t>
  </si>
  <si>
    <t>Lt</t>
  </si>
  <si>
    <t xml:space="preserve">Rinkinys Touch of Forever </t>
  </si>
  <si>
    <t>Rinkinys Greitam startui</t>
  </si>
  <si>
    <t>Mitybos mini rinkinys</t>
  </si>
  <si>
    <t>Odos priežiūros mini rinkinys</t>
  </si>
  <si>
    <t>Forever Freedom</t>
  </si>
  <si>
    <t>Bičių žiedadulkės</t>
  </si>
  <si>
    <t>Bičių pikis</t>
  </si>
  <si>
    <t>Bičių pienelis</t>
  </si>
  <si>
    <t>Vanilinis kokteilis</t>
  </si>
  <si>
    <t>Šokoladinis kokteilis</t>
  </si>
  <si>
    <t>Garcinia Plius</t>
  </si>
  <si>
    <t>Multimineralai</t>
  </si>
  <si>
    <t>Super Omega-3</t>
  </si>
  <si>
    <t>Gin-Chia</t>
  </si>
  <si>
    <t>Vitaminas C</t>
  </si>
  <si>
    <t>Žalumynų laukai</t>
  </si>
  <si>
    <t>Lycium Plius</t>
  </si>
  <si>
    <t>Vitaminai vaikams</t>
  </si>
  <si>
    <t>Balzamas po skutimosi</t>
  </si>
  <si>
    <t>Aloe Vera gelis</t>
  </si>
  <si>
    <t>Losjonas nuo saulės</t>
  </si>
  <si>
    <t>Patvirtinu, kad 75% mano anksčiau pirktų prekių yra suvartotos ar realizuotos.</t>
  </si>
  <si>
    <t>Kalcis</t>
  </si>
  <si>
    <t>Ežiuolė</t>
  </si>
  <si>
    <t>data</t>
  </si>
  <si>
    <t>CC už</t>
  </si>
  <si>
    <t>Rinkiniai</t>
  </si>
  <si>
    <t>Aloe vera gėrimai</t>
  </si>
  <si>
    <t>Bičių produktai</t>
  </si>
  <si>
    <t>Maisto papildai</t>
  </si>
  <si>
    <t>Higienos priemonės</t>
  </si>
  <si>
    <t>Odos priežiūros priemonės</t>
  </si>
  <si>
    <t>Pastabos:</t>
  </si>
  <si>
    <t>Distributoriaus ID</t>
  </si>
  <si>
    <t>Užsakoma</t>
  </si>
  <si>
    <t>vienetų</t>
  </si>
  <si>
    <t>Tel. Nr.</t>
  </si>
  <si>
    <t>Suma</t>
  </si>
  <si>
    <t>Mini Rinkinys Greitam startui</t>
  </si>
  <si>
    <t>Pylimo 30, Vilnius. Kodas 111799439</t>
  </si>
  <si>
    <t>Probiotikas</t>
  </si>
  <si>
    <t>Rinkinys Aloe Vera</t>
  </si>
  <si>
    <t>Vitaminai akims</t>
  </si>
  <si>
    <t>Siuntimas</t>
  </si>
  <si>
    <t>Iš viso:</t>
  </si>
  <si>
    <t>Bonusai</t>
  </si>
  <si>
    <t>Literatūra</t>
  </si>
  <si>
    <t>kaina Lt</t>
  </si>
  <si>
    <t>CC</t>
  </si>
  <si>
    <t xml:space="preserve">Viso </t>
  </si>
  <si>
    <t>El.paštas: vilnius@foreverliving.lt</t>
  </si>
  <si>
    <t>Banko sąskaitos Nr. LT237300010079858772</t>
  </si>
  <si>
    <t>Forever Lite - Vanilla            (525 gr)</t>
  </si>
  <si>
    <t>Forever Active Probiotic    (30 kaps)</t>
  </si>
  <si>
    <t>Nature-Min                         (180 tabl)</t>
  </si>
  <si>
    <t>Artic Sea Omega-3            (60 kaps)</t>
  </si>
  <si>
    <t>Gin-Chia                             (100 tabl)</t>
  </si>
  <si>
    <t>Absorbent-C                      (100 tabl)</t>
  </si>
  <si>
    <t>Garlic Tyme                        (100 tabl)</t>
  </si>
  <si>
    <t>Lycium Plus                        (100 tabl)</t>
  </si>
  <si>
    <t>Forever Freedom                       (1ltr)</t>
  </si>
  <si>
    <t>Bits n' Peaches                          (1ltr)</t>
  </si>
  <si>
    <t>Aloe Pro-Set                         (178 ml)</t>
  </si>
  <si>
    <t>Aloe First                              (473 ml)</t>
  </si>
  <si>
    <t>Aloe Lips                              (4,25 gr)</t>
  </si>
  <si>
    <t>Aloe Scrub                              (99 gr)</t>
  </si>
  <si>
    <t>Aloe Vera Gelly                    (118 ml)</t>
  </si>
  <si>
    <t>Aloe Lotion                            (118 ml)</t>
  </si>
  <si>
    <t>Forever Aloe MPD                (1,89 ltr)</t>
  </si>
  <si>
    <t>Toothgel                                (130 gr)</t>
  </si>
  <si>
    <t>Echinacea                             (60 tabl)</t>
  </si>
  <si>
    <t>Forever Vision                      (60 tabl)</t>
  </si>
  <si>
    <t>Calcium                                 (90 tabl)</t>
  </si>
  <si>
    <t>Forever Kids                       (120 tabl)</t>
  </si>
  <si>
    <t>CLEAN 9 rinkinys su Lite Vanilla</t>
  </si>
  <si>
    <t>CLEAN 9 rinkinys su Lite Ultra Vanilla</t>
  </si>
  <si>
    <t>Vanilinis kokteilis Ultra</t>
  </si>
  <si>
    <t>Intensyvios odos priežiūros priemonių ir kosmetikos UŽSAKYMAS Nr.</t>
  </si>
  <si>
    <t xml:space="preserve">Distributoriaus ID </t>
  </si>
  <si>
    <t>Tel. 370 52611309. Fax. 370 52610750</t>
  </si>
  <si>
    <t>E-mail: vilnius@foreverliving.lt</t>
  </si>
  <si>
    <t>Tel</t>
  </si>
  <si>
    <t>Sponsoriaus ID</t>
  </si>
  <si>
    <t>Pavadinimas</t>
  </si>
  <si>
    <t>CC už vienetą</t>
  </si>
  <si>
    <t>vnt.</t>
  </si>
  <si>
    <t>LTL</t>
  </si>
  <si>
    <t>Rehydrating Toner</t>
  </si>
  <si>
    <t>Drėkinamasis tonikas</t>
  </si>
  <si>
    <t>Exfoliating Cleanser</t>
  </si>
  <si>
    <t>Firming Foundation Lotion</t>
  </si>
  <si>
    <t>Dieninis kremas</t>
  </si>
  <si>
    <t>Facial Mask Powder</t>
  </si>
  <si>
    <t>Recovering Night Creme</t>
  </si>
  <si>
    <t>Naktinis kremas</t>
  </si>
  <si>
    <t>Aloe Activator</t>
  </si>
  <si>
    <t>Aloe Body Toner</t>
  </si>
  <si>
    <t>Body Conditioning Creme</t>
  </si>
  <si>
    <t>R3 Factor</t>
  </si>
  <si>
    <t>Apsauginis odos kremas</t>
  </si>
  <si>
    <t>Aloe Eye Makeup Remover</t>
  </si>
  <si>
    <t xml:space="preserve">Akių makijažo valiklis </t>
  </si>
  <si>
    <t>Alpha-E Factor</t>
  </si>
  <si>
    <t>Drėkinamoji emulsija</t>
  </si>
  <si>
    <t>Forever Alluring Eyes</t>
  </si>
  <si>
    <t xml:space="preserve">Paakių kremas </t>
  </si>
  <si>
    <t>Marine Mask</t>
  </si>
  <si>
    <t>Jūros dumblių kaukė</t>
  </si>
  <si>
    <t>Forever Epiblanc</t>
  </si>
  <si>
    <t>Odą šviesinantis gelis</t>
  </si>
  <si>
    <t>25th Edition for Men</t>
  </si>
  <si>
    <t xml:space="preserve"> </t>
  </si>
  <si>
    <t>Deluxe Glamour Kit</t>
  </si>
  <si>
    <t>Dekoratyvinės kosmetikos paletė</t>
  </si>
  <si>
    <t>Night on Town</t>
  </si>
  <si>
    <t>Dusty Rose</t>
  </si>
  <si>
    <t>Summer's Kiss</t>
  </si>
  <si>
    <t>Cream to Powder Foundation</t>
  </si>
  <si>
    <t>Eyeshadow</t>
  </si>
  <si>
    <t>Akių šešėliai</t>
  </si>
  <si>
    <t>Phantom</t>
  </si>
  <si>
    <t>Cool Breeze</t>
  </si>
  <si>
    <t>Hologram</t>
  </si>
  <si>
    <t>Sonya Blush</t>
  </si>
  <si>
    <t>Skaistalai</t>
  </si>
  <si>
    <t>Sonya Long Lasting Lipstick</t>
  </si>
  <si>
    <t>Lūpų dažai</t>
  </si>
  <si>
    <t>Sheer Peach Fuzz</t>
  </si>
  <si>
    <t xml:space="preserve">Crystal Plum </t>
  </si>
  <si>
    <t>Extra Lush Lash Mascara</t>
  </si>
  <si>
    <t>Translucent Powders</t>
  </si>
  <si>
    <t>Kompaktinė pudra</t>
  </si>
  <si>
    <t>Light</t>
  </si>
  <si>
    <t>Lip Pencil</t>
  </si>
  <si>
    <t>Lūpų pieštukas</t>
  </si>
  <si>
    <t>Golden Shimmer</t>
  </si>
  <si>
    <t>175 Cocoa</t>
  </si>
  <si>
    <t>Eye Pencil</t>
  </si>
  <si>
    <t>Akių pieštukas</t>
  </si>
  <si>
    <t>Lip Gloss</t>
  </si>
  <si>
    <t>Iš viso</t>
  </si>
  <si>
    <t>Forever Bee Propolis          (60 tab)</t>
  </si>
  <si>
    <t>Forever Lite - Chocolate     (525 gr)</t>
  </si>
  <si>
    <t>Fields of Greens                  (80 tabl)</t>
  </si>
  <si>
    <t>Forever Aloe Styling Gel     (227 ml)</t>
  </si>
  <si>
    <t>Ever-Shield Deodorant          (92 gr)</t>
  </si>
  <si>
    <t>Gentleman's Pride              (118 ml)</t>
  </si>
  <si>
    <t>Aloe Propolis Crème          (113 ml)</t>
  </si>
  <si>
    <t>Aloe Moisturizing Lotion     (118 ml)</t>
  </si>
  <si>
    <t>Aloe Heat Lotion                 (118 ml)</t>
  </si>
  <si>
    <t>Forever Aloe MSM Gel        (118 ml)</t>
  </si>
  <si>
    <t>Veterinary Formula             (473 ml)</t>
  </si>
  <si>
    <t>Aloe Liquid Soap                (473 ml)</t>
  </si>
  <si>
    <t>Aloe Bath Gelee                  (251 ml)</t>
  </si>
  <si>
    <t>Kodai</t>
  </si>
  <si>
    <t>Literatūra lietuvių kalba</t>
  </si>
  <si>
    <t>Kaina Lt</t>
  </si>
  <si>
    <t>Vienetai</t>
  </si>
  <si>
    <t>Lankstinukas "Aloe vera faktai"</t>
  </si>
  <si>
    <t>Distributoriaus pareiškimas</t>
  </si>
  <si>
    <t>Lankstinukas "Fleur De Jouvence"</t>
  </si>
  <si>
    <t>Pardavimo kvitai</t>
  </si>
  <si>
    <t>Mėginukai</t>
  </si>
  <si>
    <t xml:space="preserve">LITERATŪROS SĄRAŠAS </t>
  </si>
  <si>
    <t>Aloe Vera sultys</t>
  </si>
  <si>
    <t>Literatūra rusų kalba</t>
  </si>
  <si>
    <t>Skrajutės lietuvių kalba</t>
  </si>
  <si>
    <t>Skrajutės rusų kalba</t>
  </si>
  <si>
    <t>Aloe Jojoba Shampoo        (296 ml)</t>
  </si>
  <si>
    <t>Shimmers</t>
  </si>
  <si>
    <t>Barely pink</t>
  </si>
  <si>
    <t>Mahogany</t>
  </si>
  <si>
    <t>Akių šešėlių trio</t>
  </si>
  <si>
    <t>"Springtime" Eyeshadow Trio</t>
  </si>
  <si>
    <t>25th Edition for Women</t>
  </si>
  <si>
    <t>Įvairūs priedai</t>
  </si>
  <si>
    <t>Concealer Wheel</t>
  </si>
  <si>
    <t>Mystique</t>
  </si>
  <si>
    <t>Grapevine</t>
  </si>
  <si>
    <t>176 Burnished Brown</t>
  </si>
  <si>
    <t>Jazz</t>
  </si>
  <si>
    <t>A-Beta Care E                  (100 kaps)</t>
  </si>
  <si>
    <t>Pomesteen Power              (473 ml)</t>
  </si>
  <si>
    <t>Forever Active Ha               (60 kaps)</t>
  </si>
  <si>
    <t>Vitaminų A ir E kompleksas</t>
  </si>
  <si>
    <t>Egzotinių vaisių galia</t>
  </si>
  <si>
    <t>Hialurono rūgštis</t>
  </si>
  <si>
    <t>Pastaba:</t>
  </si>
  <si>
    <t>101 Autumn Hues</t>
  </si>
  <si>
    <t>119 Barely Pink</t>
  </si>
  <si>
    <t>Sunset Beige</t>
  </si>
  <si>
    <t>Sunglow</t>
  </si>
  <si>
    <t>191 Vanila Pearl</t>
  </si>
  <si>
    <t>Crystal Clear</t>
  </si>
  <si>
    <t>Berry Muave</t>
  </si>
  <si>
    <t>Kompaktinė kreminė pudra</t>
  </si>
  <si>
    <t>Rose Beige</t>
  </si>
  <si>
    <t>Vanilla Bisque</t>
  </si>
  <si>
    <t>Sheer Bliss</t>
  </si>
  <si>
    <t>Blakstienų tušas/Antakių fiksatorius</t>
  </si>
  <si>
    <t>Natural Beige</t>
  </si>
  <si>
    <t>Suma iš viso:</t>
  </si>
  <si>
    <t>Suma Lt</t>
  </si>
  <si>
    <t>Forever Lite Ultra Vanilla    (525 gr)</t>
  </si>
  <si>
    <t>Aloe Blossom Herbal Tea (25 pak)</t>
  </si>
  <si>
    <t>Royal Jelly                             (60 tab)</t>
  </si>
  <si>
    <t>Aloe Berry Nectar                       (1ltr)</t>
  </si>
  <si>
    <t>Arbata su alavijų žiedais</t>
  </si>
  <si>
    <t>Aloe Conditioning Rinse    (296 ml)</t>
  </si>
  <si>
    <t>105 Plum'n Berry</t>
  </si>
  <si>
    <t>108 Soft Ivory</t>
  </si>
  <si>
    <t>Blue Bayou</t>
  </si>
  <si>
    <t>Suma su kosmetika</t>
  </si>
  <si>
    <t>Už prekių pristatymą nurodytu adresu mokama 6,00 LT.</t>
  </si>
  <si>
    <r>
      <t xml:space="preserve">Turimais bonusais galima padengti iki 50% </t>
    </r>
    <r>
      <rPr>
        <b/>
        <u val="single"/>
        <sz val="12"/>
        <rFont val="Arial"/>
        <family val="2"/>
      </rPr>
      <t>tik produktų</t>
    </r>
    <r>
      <rPr>
        <sz val="12"/>
        <rFont val="Arial"/>
        <family val="2"/>
      </rPr>
      <t xml:space="preserve"> užsakymo sumos.</t>
    </r>
  </si>
  <si>
    <t>Įsitikinkite, kad Jūsų užsakymas kartu su kitais produktais yra ne mažiau kaip už 175,00 LTL.</t>
  </si>
  <si>
    <t>Tel. (5) 2611309. Faksas (5) 2610750</t>
  </si>
  <si>
    <t>1031</t>
  </si>
  <si>
    <t>1056</t>
  </si>
  <si>
    <t>1033</t>
  </si>
  <si>
    <t>1046</t>
  </si>
  <si>
    <t>1034</t>
  </si>
  <si>
    <t>1058</t>
  </si>
  <si>
    <t>1059</t>
  </si>
  <si>
    <t>1067</t>
  </si>
  <si>
    <t>1036</t>
  </si>
  <si>
    <t>1051</t>
  </si>
  <si>
    <t>1065</t>
  </si>
  <si>
    <t>1050</t>
  </si>
  <si>
    <t>1047</t>
  </si>
  <si>
    <t>1048</t>
  </si>
  <si>
    <t>1073</t>
  </si>
  <si>
    <t>1074</t>
  </si>
  <si>
    <t>1084</t>
  </si>
  <si>
    <t>Midnight Black</t>
  </si>
  <si>
    <t>Bilietas į "Sėkmės dieną"</t>
  </si>
  <si>
    <t>Dantų želė</t>
  </si>
  <si>
    <t>Lankstinukas "Lifestyle 30"</t>
  </si>
  <si>
    <t>Lankstinukas "Clean 9"</t>
  </si>
  <si>
    <t>Lankstinukas "Clean 9 + Lifestyle 30"</t>
  </si>
  <si>
    <t>"Fleur de Jouvence" rinkinys veido priežiūrai</t>
  </si>
  <si>
    <t>Česnakų ir čiobrelių kapsulės</t>
  </si>
  <si>
    <t>Purškiamas raminamasis losjonas</t>
  </si>
  <si>
    <t>Alavijų kremas su bičių pikiu</t>
  </si>
  <si>
    <t>Losjonas su alavijais</t>
  </si>
  <si>
    <t>Drėkinamasis losjonas su alavijais</t>
  </si>
  <si>
    <t>Šildomasis losjonas su alavijais</t>
  </si>
  <si>
    <t>Įdegio losjonas su alavijais</t>
  </si>
  <si>
    <t xml:space="preserve"> MSM gelis su alavijais</t>
  </si>
  <si>
    <t>Plaukų formavimo želė su alavijais</t>
  </si>
  <si>
    <t>Lūpų pieštukas su alavijais</t>
  </si>
  <si>
    <t>Dezodorantas su alavijais</t>
  </si>
  <si>
    <t>Plaukų lakas su alavijais</t>
  </si>
  <si>
    <t>Kondicionierius su alavijais</t>
  </si>
  <si>
    <t>Šampūnas su alavijais</t>
  </si>
  <si>
    <t>Skystas muilas su alavijais</t>
  </si>
  <si>
    <t>Dušo želė su alavijais</t>
  </si>
  <si>
    <t>Veido valiklis</t>
  </si>
  <si>
    <t>Aktyviklis su alavijais</t>
  </si>
  <si>
    <t>Kontūrinės kaukės milteliai</t>
  </si>
  <si>
    <t>Stangrinamasis kūno kremas</t>
  </si>
  <si>
    <t>Kūno kondicionavimo kremas</t>
  </si>
  <si>
    <t>Kvapusis vanduo moterims</t>
  </si>
  <si>
    <t>Maskuojamojo kremo paletė</t>
  </si>
  <si>
    <t>Lūpų blizgis</t>
  </si>
  <si>
    <t>Tualetinis vanduo vyrams</t>
  </si>
  <si>
    <t>DVD "Verslo pristatymas" LT-RUS-ENG-EST</t>
  </si>
  <si>
    <t>MSM gelis su alavijais</t>
  </si>
  <si>
    <t>Forever Freedom sultys</t>
  </si>
  <si>
    <t>Bukletas "Forever produktai"</t>
  </si>
  <si>
    <t>Forever produktų katalogas</t>
  </si>
  <si>
    <t>Bukletas "Bendrovės politika"</t>
  </si>
  <si>
    <t>Bukletas "Jūsų galimybės su Forever"</t>
  </si>
  <si>
    <t>Kūno stangrinimo priemonės</t>
  </si>
  <si>
    <t xml:space="preserve">Forever Freedom </t>
  </si>
  <si>
    <t>Šildomasis losjonas ir alavijų kremas su bičių pikiu</t>
  </si>
  <si>
    <t>Drėkinamasis losjonas</t>
  </si>
  <si>
    <t>Šildomasis losjonas</t>
  </si>
  <si>
    <t>Kremas su bičių pikiu</t>
  </si>
  <si>
    <t>Mažas purkštukas 30 ml (Aloe First)</t>
  </si>
  <si>
    <t>Buteliukas kremui 30 ml</t>
  </si>
  <si>
    <t>Kokteilių maišytuvas 473 ml</t>
  </si>
  <si>
    <t>Drožtukas</t>
  </si>
  <si>
    <t>Literatūra anglų kalba</t>
  </si>
  <si>
    <t>Tarptautinis žinynas</t>
  </si>
  <si>
    <t xml:space="preserve">DVD "Clean 9 + Lifestyle 30" </t>
  </si>
  <si>
    <t>Į šią sumą literatūros ir siuntimo kaina NEĮSKAIČIUOJAMA.</t>
  </si>
  <si>
    <r>
      <t>Įsitikinkite, kad jūsų užsak</t>
    </r>
    <r>
      <rPr>
        <sz val="12"/>
        <rFont val="Arial"/>
        <family val="2"/>
      </rPr>
      <t xml:space="preserve">ymas </t>
    </r>
    <r>
      <rPr>
        <b/>
        <u val="single"/>
        <sz val="12"/>
        <rFont val="Arial"/>
        <family val="2"/>
      </rPr>
      <t>(TIK PRODUKTŲ)</t>
    </r>
    <r>
      <rPr>
        <sz val="12"/>
        <rFont val="Arial"/>
        <family val="2"/>
      </rPr>
      <t xml:space="preserve"> yra ne mažiau kaip už 175.00 Lt.</t>
    </r>
  </si>
  <si>
    <t>Alavijų ir uogų nektaras</t>
  </si>
  <si>
    <t>Alavijų ir persikų nektaras</t>
  </si>
  <si>
    <t>Purškiamas losjonas gyvūnams</t>
  </si>
  <si>
    <t>Purškiamas  raminamasis losjonas</t>
  </si>
  <si>
    <t>Aloe Exfoliator</t>
  </si>
  <si>
    <t>Aloe Refreshing Toner</t>
  </si>
  <si>
    <t>Aloe Balancing Crème</t>
  </si>
  <si>
    <t>Sonya Skin Care Kit</t>
  </si>
  <si>
    <t>Sonya veido valiklis</t>
  </si>
  <si>
    <t>Sonya odos šveitiklis</t>
  </si>
  <si>
    <t>Sonya gaivinamasis tonikas</t>
  </si>
  <si>
    <t>Sonya veido kremas</t>
  </si>
  <si>
    <t>Sonya maitinamasis serumas</t>
  </si>
  <si>
    <t>Odos šveitiklis su alavijais</t>
  </si>
  <si>
    <t>Universalus valiklis</t>
  </si>
  <si>
    <t>Aloe Nourishing Serum</t>
  </si>
  <si>
    <t>Sonya rinkinys veido odai</t>
  </si>
  <si>
    <t>Audinio kaukė (20 vnt.)</t>
  </si>
  <si>
    <t>MPD purkštukas 473 ml</t>
  </si>
  <si>
    <t>Sonya galvos juosta</t>
  </si>
  <si>
    <t>Porcelain</t>
  </si>
  <si>
    <t>Kompaktinės kreminės pudros spalvų paletė</t>
  </si>
  <si>
    <t xml:space="preserve">Sunset </t>
  </si>
  <si>
    <t>Aloe Purifying Cleanser</t>
  </si>
  <si>
    <t>Ginkgo Plus</t>
  </si>
  <si>
    <t>Ginkgo Plus                          (60 tabl)</t>
  </si>
  <si>
    <t xml:space="preserve">Swedbank, AB. </t>
  </si>
  <si>
    <t>Svorio reguliavimas</t>
  </si>
  <si>
    <t>Avokadų muilas</t>
  </si>
  <si>
    <t>Aroma SPA rinkinys</t>
  </si>
  <si>
    <t>Vonios druska</t>
  </si>
  <si>
    <t>Dušo želė</t>
  </si>
  <si>
    <t>Kūno losjonas</t>
  </si>
  <si>
    <t>Forever Lean                    (120 kaps)</t>
  </si>
  <si>
    <t xml:space="preserve">Forever Lean </t>
  </si>
  <si>
    <t>Relaxation bath salts</t>
  </si>
  <si>
    <t>Relaxation shower gel</t>
  </si>
  <si>
    <t>Relaxation massage lotion</t>
  </si>
  <si>
    <t>Forever Aroma Spa Collection</t>
  </si>
  <si>
    <t>Sunless Tanning Lotion</t>
  </si>
  <si>
    <t xml:space="preserve">Forever Aloe Sunscreen </t>
  </si>
  <si>
    <t xml:space="preserve">Forever Multi-Maca              </t>
  </si>
  <si>
    <t>Forever Multi-Maca              (60 tabl)</t>
  </si>
  <si>
    <t>Fawn</t>
  </si>
  <si>
    <t>112 Butter</t>
  </si>
  <si>
    <t>Mėginukai po 10vnt.</t>
  </si>
  <si>
    <t>Avocado Face &amp; Body Soap (142 gr)</t>
  </si>
  <si>
    <t>Deepest Love Red</t>
  </si>
  <si>
    <t>128 Solid gold</t>
  </si>
  <si>
    <t>166 Brick</t>
  </si>
  <si>
    <t>Kvapusis vanduo moterims ir tualetinis vanduo vyrams</t>
  </si>
  <si>
    <t>135 Linen</t>
  </si>
  <si>
    <t>White Clarifier</t>
  </si>
  <si>
    <t>Pot of Gold</t>
  </si>
  <si>
    <t>Sonya Aloe deep moisturizing cream</t>
  </si>
  <si>
    <t>Sonya drėkinantis kremas</t>
  </si>
  <si>
    <t>Forever dovanų maišelis (plastikinis, 26x20x10 cm)</t>
  </si>
  <si>
    <t>Glacier Ice</t>
  </si>
  <si>
    <t>Birch</t>
  </si>
  <si>
    <t>Pink Reflection</t>
  </si>
  <si>
    <t>Sonya pudra su alavijais ir mineralais</t>
  </si>
  <si>
    <t xml:space="preserve">Aloe mineral make-up </t>
  </si>
  <si>
    <t>Natural</t>
  </si>
  <si>
    <t>309 Amber</t>
  </si>
  <si>
    <t>Caramel</t>
  </si>
  <si>
    <t>kaina Lt.</t>
  </si>
  <si>
    <t>Didmeninė kaina Lt.</t>
  </si>
  <si>
    <t>Kaina (Lt)</t>
  </si>
  <si>
    <t>Naujam D.</t>
  </si>
  <si>
    <t>Aloe Vera produktų ir maisto papildų UŽSAKYMAS</t>
  </si>
  <si>
    <t>Aloe Vera Gel                               (1ltr)</t>
  </si>
  <si>
    <t>Garcinia Plus                      (70 kaps)</t>
  </si>
  <si>
    <t>Naujam distributoriui:</t>
  </si>
  <si>
    <t>langelyje  įrašykite 1</t>
  </si>
  <si>
    <t>Kaina</t>
  </si>
  <si>
    <t>Kosmetikos atspalvių užsakymą žymėkite žalsvame langelyje į dešinę nuo pavadinimo.</t>
  </si>
  <si>
    <t>Forever Aloe2Go                   (30pak)</t>
  </si>
  <si>
    <t>Forever Bee Pollen             (100 tab)</t>
  </si>
  <si>
    <t>Forever CardioHealth          (30 pak)</t>
  </si>
  <si>
    <t>Aloe Vera + Pomesteen sultys</t>
  </si>
  <si>
    <t>Freedom + granatų sultys</t>
  </si>
  <si>
    <t>Pagalba širdžiai</t>
  </si>
  <si>
    <t>Maišelis (plastikinis, 40x37 cm)</t>
  </si>
  <si>
    <t>SONYA spalvų brošiūra</t>
  </si>
  <si>
    <t>Forever Freedom2Go           (30pak)</t>
  </si>
  <si>
    <t>Vokas (už kurio siuntimą sumokėta)</t>
  </si>
  <si>
    <t>Lankstinukas "Sonya veido odos priežiūros rinkinys"</t>
  </si>
  <si>
    <t>Didm kaina</t>
  </si>
  <si>
    <t>be PVM</t>
  </si>
  <si>
    <t>S</t>
  </si>
  <si>
    <t>M</t>
  </si>
  <si>
    <t>L</t>
  </si>
  <si>
    <t>XL</t>
  </si>
  <si>
    <t>XXL</t>
  </si>
  <si>
    <t>Dydžiai</t>
  </si>
  <si>
    <t>Polo marškinėliai (moteriški)</t>
  </si>
  <si>
    <t>Polo marškinėliai (vyriški)</t>
  </si>
  <si>
    <t>Forever atributika</t>
  </si>
  <si>
    <t>Džemperis (vyriškas)</t>
  </si>
  <si>
    <t>Džemperis (moteriškas)</t>
  </si>
  <si>
    <t>Neperpučiama striukė</t>
  </si>
  <si>
    <t>Rašiklis (su FOREVER logotipu)</t>
  </si>
  <si>
    <t>Pašto kodas</t>
  </si>
  <si>
    <t>FOREVER stiklinaitės</t>
  </si>
  <si>
    <t>142 Satin</t>
  </si>
  <si>
    <t>Sterling</t>
  </si>
  <si>
    <t>149 Moonlight</t>
  </si>
  <si>
    <t xml:space="preserve">  141  Cactus Green</t>
  </si>
  <si>
    <t xml:space="preserve">  148  Crystal waters</t>
  </si>
  <si>
    <t xml:space="preserve">  153  Sunfire</t>
  </si>
  <si>
    <t>Argi +</t>
  </si>
  <si>
    <t>Argi +                                      (300 gr)</t>
  </si>
  <si>
    <t>Medžiaginis pirkinių krepšys                     ( 32x40x15 cm )</t>
  </si>
  <si>
    <t>1272</t>
  </si>
  <si>
    <t>1301</t>
  </si>
  <si>
    <t>1273</t>
  </si>
  <si>
    <t>Brown/Black</t>
  </si>
  <si>
    <t xml:space="preserve">172 Brow Fix Clear </t>
  </si>
  <si>
    <t>169 Deep</t>
  </si>
  <si>
    <t xml:space="preserve">Forever Pro 6    </t>
  </si>
  <si>
    <t>Forever Pro 6                        (90 tabl)</t>
  </si>
  <si>
    <t>Forever Nature's 18           (120 tabl)</t>
  </si>
  <si>
    <t>Forever 18 iš gamtos</t>
  </si>
  <si>
    <t>10 priežasčių ( 25 vnt.)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</si>
</sst>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#,##0_ ;\-#,##0\ "/>
    <numFmt numFmtId="166" formatCode="[$-427]yyyy\ &quot;m.&quot;\ mmmm\ d\ &quot;d.&quot;"/>
    <numFmt numFmtId="167" formatCode="0.00;[Red]0.00"/>
    <numFmt numFmtId="168" formatCode="0.0000"/>
    <numFmt numFmtId="169" formatCode="0.0"/>
    <numFmt numFmtId="170" formatCode="0.00000"/>
    <numFmt numFmtId="171" formatCode="_-* #,##0.0\ _L_t_-;\-* #,##0.0\ _L_t_-;_-* &quot;-&quot;??\ _L_t_-;_-@_-"/>
    <numFmt numFmtId="172" formatCode="_-* #,##0.000\ _L_t_-;\-* #,##0.000\ _L_t_-;_-* &quot;-&quot;??\ _L_t_-;_-@_-"/>
    <numFmt numFmtId="173" formatCode="_-* #,##0.0000\ _L_t_-;\-* #,##0.0000\ _L_t_-;_-* &quot;-&quot;??\ _L_t_-;_-@_-"/>
    <numFmt numFmtId="174" formatCode="#,##0.000_ ;\-#,##0.000\ "/>
    <numFmt numFmtId="175" formatCode="0.000_ ;\-0.0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/>
      <right style="thin"/>
      <top style="medium"/>
      <bottom style="thin"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 style="medium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/>
      <right style="thin">
        <color indexed="8"/>
      </right>
      <top/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4" fontId="4" fillId="0" borderId="11" xfId="44" applyFont="1" applyFill="1" applyBorder="1" applyAlignment="1" applyProtection="1">
      <alignment horizontal="center" vertical="center"/>
      <protection/>
    </xf>
    <xf numFmtId="44" fontId="4" fillId="0" borderId="11" xfId="44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4" fontId="4" fillId="0" borderId="12" xfId="44" applyFont="1" applyFill="1" applyBorder="1" applyAlignment="1" applyProtection="1">
      <alignment horizontal="center"/>
      <protection/>
    </xf>
    <xf numFmtId="44" fontId="4" fillId="0" borderId="13" xfId="44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164" fontId="2" fillId="0" borderId="15" xfId="44" applyNumberFormat="1" applyFont="1" applyBorder="1" applyAlignment="1" applyProtection="1">
      <alignment horizontal="center"/>
      <protection/>
    </xf>
    <xf numFmtId="2" fontId="2" fillId="0" borderId="16" xfId="44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 textRotation="90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2" fillId="0" borderId="17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2" fontId="16" fillId="0" borderId="16" xfId="0" applyNumberFormat="1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1" fontId="17" fillId="35" borderId="16" xfId="44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33" borderId="18" xfId="0" applyFont="1" applyFill="1" applyBorder="1" applyAlignment="1" applyProtection="1">
      <alignment horizontal="center"/>
      <protection locked="0"/>
    </xf>
    <xf numFmtId="2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/>
    </xf>
    <xf numFmtId="164" fontId="2" fillId="0" borderId="16" xfId="44" applyNumberFormat="1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/>
      <protection locked="0"/>
    </xf>
    <xf numFmtId="2" fontId="0" fillId="0" borderId="0" xfId="44" applyNumberFormat="1" applyFont="1" applyFill="1" applyBorder="1" applyAlignment="1" applyProtection="1">
      <alignment horizontal="left"/>
      <protection/>
    </xf>
    <xf numFmtId="0" fontId="18" fillId="0" borderId="13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2" fillId="0" borderId="16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164" fontId="2" fillId="0" borderId="15" xfId="44" applyNumberFormat="1" applyFont="1" applyBorder="1" applyAlignment="1" applyProtection="1">
      <alignment horizontal="center"/>
      <protection/>
    </xf>
    <xf numFmtId="1" fontId="2" fillId="35" borderId="16" xfId="44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" fillId="0" borderId="14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2" fillId="34" borderId="25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/>
      <protection/>
    </xf>
    <xf numFmtId="1" fontId="2" fillId="0" borderId="29" xfId="0" applyNumberFormat="1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1" fontId="2" fillId="36" borderId="19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33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3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>
      <alignment horizontal="center"/>
    </xf>
    <xf numFmtId="0" fontId="2" fillId="0" borderId="28" xfId="0" applyFont="1" applyFill="1" applyBorder="1" applyAlignment="1" applyProtection="1">
      <alignment/>
      <protection/>
    </xf>
    <xf numFmtId="2" fontId="2" fillId="0" borderId="28" xfId="44" applyNumberFormat="1" applyFont="1" applyFill="1" applyBorder="1" applyAlignment="1" applyProtection="1">
      <alignment horizontal="center"/>
      <protection/>
    </xf>
    <xf numFmtId="0" fontId="2" fillId="34" borderId="36" xfId="0" applyFont="1" applyFill="1" applyBorder="1" applyAlignment="1" applyProtection="1">
      <alignment horizontal="center"/>
      <protection locked="0"/>
    </xf>
    <xf numFmtId="4" fontId="2" fillId="0" borderId="0" xfId="44" applyNumberFormat="1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left"/>
      <protection/>
    </xf>
    <xf numFmtId="2" fontId="2" fillId="0" borderId="0" xfId="44" applyNumberFormat="1" applyFont="1" applyFill="1" applyBorder="1" applyAlignment="1" applyProtection="1">
      <alignment horizontal="center"/>
      <protection/>
    </xf>
    <xf numFmtId="2" fontId="2" fillId="0" borderId="0" xfId="44" applyNumberFormat="1" applyFont="1" applyFill="1" applyBorder="1" applyAlignment="1" applyProtection="1">
      <alignment/>
      <protection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6" xfId="0" applyNumberFormat="1" applyFont="1" applyBorder="1" applyAlignment="1">
      <alignment/>
    </xf>
    <xf numFmtId="0" fontId="19" fillId="0" borderId="38" xfId="0" applyFont="1" applyBorder="1" applyAlignment="1" quotePrefix="1">
      <alignment horizontal="center"/>
    </xf>
    <xf numFmtId="0" fontId="19" fillId="0" borderId="39" xfId="0" applyFont="1" applyBorder="1" applyAlignment="1">
      <alignment horizontal="center"/>
    </xf>
    <xf numFmtId="43" fontId="2" fillId="0" borderId="38" xfId="42" applyFont="1" applyBorder="1" applyAlignment="1">
      <alignment/>
    </xf>
    <xf numFmtId="43" fontId="2" fillId="0" borderId="38" xfId="0" applyNumberFormat="1" applyFont="1" applyBorder="1" applyAlignment="1">
      <alignment/>
    </xf>
    <xf numFmtId="0" fontId="19" fillId="0" borderId="39" xfId="0" applyFont="1" applyBorder="1" applyAlignment="1" quotePrefix="1">
      <alignment horizontal="center"/>
    </xf>
    <xf numFmtId="43" fontId="2" fillId="0" borderId="39" xfId="42" applyFont="1" applyBorder="1" applyAlignment="1">
      <alignment/>
    </xf>
    <xf numFmtId="4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9" fillId="0" borderId="40" xfId="0" applyFont="1" applyBorder="1" applyAlignment="1" quotePrefix="1">
      <alignment horizontal="center"/>
    </xf>
    <xf numFmtId="0" fontId="19" fillId="0" borderId="4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19" fillId="0" borderId="12" xfId="0" applyFont="1" applyBorder="1" applyAlignment="1" quotePrefix="1">
      <alignment horizontal="center"/>
    </xf>
    <xf numFmtId="0" fontId="2" fillId="0" borderId="16" xfId="0" applyFont="1" applyFill="1" applyBorder="1" applyAlignment="1">
      <alignment/>
    </xf>
    <xf numFmtId="0" fontId="19" fillId="0" borderId="11" xfId="0" applyFont="1" applyBorder="1" applyAlignment="1" quotePrefix="1">
      <alignment horizontal="center"/>
    </xf>
    <xf numFmtId="0" fontId="19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4" borderId="1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/>
    </xf>
    <xf numFmtId="1" fontId="2" fillId="34" borderId="43" xfId="0" applyNumberFormat="1" applyFont="1" applyFill="1" applyBorder="1" applyAlignment="1" applyProtection="1">
      <alignment horizontal="center"/>
      <protection locked="0"/>
    </xf>
    <xf numFmtId="44" fontId="2" fillId="0" borderId="44" xfId="44" applyFont="1" applyFill="1" applyBorder="1" applyAlignment="1" applyProtection="1">
      <alignment horizontal="center" vertical="top"/>
      <protection/>
    </xf>
    <xf numFmtId="44" fontId="2" fillId="0" borderId="45" xfId="44" applyFont="1" applyFill="1" applyBorder="1" applyAlignment="1" applyProtection="1">
      <alignment horizontal="center" vertical="top"/>
      <protection/>
    </xf>
    <xf numFmtId="2" fontId="17" fillId="0" borderId="16" xfId="44" applyNumberFormat="1" applyFont="1" applyBorder="1" applyAlignment="1" applyProtection="1">
      <alignment horizontal="center"/>
      <protection/>
    </xf>
    <xf numFmtId="2" fontId="17" fillId="0" borderId="16" xfId="44" applyNumberFormat="1" applyFont="1" applyFill="1" applyBorder="1" applyAlignment="1" applyProtection="1">
      <alignment horizontal="center"/>
      <protection/>
    </xf>
    <xf numFmtId="2" fontId="17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51" xfId="0" applyFont="1" applyFill="1" applyBorder="1" applyAlignment="1" applyProtection="1">
      <alignment horizontal="right"/>
      <protection/>
    </xf>
    <xf numFmtId="0" fontId="2" fillId="0" borderId="51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2" fontId="2" fillId="0" borderId="53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right"/>
      <protection/>
    </xf>
    <xf numFmtId="0" fontId="2" fillId="0" borderId="54" xfId="0" applyFont="1" applyFill="1" applyBorder="1" applyAlignment="1" applyProtection="1">
      <alignment horizontal="center"/>
      <protection/>
    </xf>
    <xf numFmtId="2" fontId="2" fillId="0" borderId="55" xfId="0" applyNumberFormat="1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right"/>
      <protection/>
    </xf>
    <xf numFmtId="2" fontId="2" fillId="0" borderId="56" xfId="0" applyNumberFormat="1" applyFont="1" applyFill="1" applyBorder="1" applyAlignment="1" applyProtection="1">
      <alignment horizontal="center"/>
      <protection/>
    </xf>
    <xf numFmtId="1" fontId="2" fillId="36" borderId="57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58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62" xfId="0" applyFont="1" applyFill="1" applyBorder="1" applyAlignment="1" applyProtection="1">
      <alignment horizontal="right"/>
      <protection/>
    </xf>
    <xf numFmtId="2" fontId="2" fillId="0" borderId="29" xfId="0" applyNumberFormat="1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right"/>
      <protection/>
    </xf>
    <xf numFmtId="2" fontId="2" fillId="0" borderId="63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47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1" fontId="2" fillId="0" borderId="16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8" fillId="0" borderId="39" xfId="0" applyFont="1" applyBorder="1" applyAlignment="1" applyProtection="1">
      <alignment horizontal="center"/>
      <protection/>
    </xf>
    <xf numFmtId="0" fontId="19" fillId="0" borderId="38" xfId="0" applyFont="1" applyBorder="1" applyAlignment="1">
      <alignment horizontal="center"/>
    </xf>
    <xf numFmtId="2" fontId="2" fillId="0" borderId="16" xfId="0" applyNumberFormat="1" applyFont="1" applyBorder="1" applyAlignment="1" applyProtection="1">
      <alignment horizontal="center"/>
      <protection/>
    </xf>
    <xf numFmtId="168" fontId="2" fillId="0" borderId="15" xfId="44" applyNumberFormat="1" applyFont="1" applyBorder="1" applyAlignment="1" applyProtection="1">
      <alignment horizontal="center"/>
      <protection/>
    </xf>
    <xf numFmtId="168" fontId="8" fillId="0" borderId="0" xfId="0" applyNumberFormat="1" applyFont="1" applyAlignment="1" applyProtection="1">
      <alignment/>
      <protection/>
    </xf>
    <xf numFmtId="168" fontId="4" fillId="0" borderId="11" xfId="44" applyNumberFormat="1" applyFont="1" applyFill="1" applyBorder="1" applyAlignment="1" applyProtection="1">
      <alignment horizontal="center" vertical="center"/>
      <protection/>
    </xf>
    <xf numFmtId="168" fontId="4" fillId="0" borderId="13" xfId="44" applyNumberFormat="1" applyFont="1" applyFill="1" applyBorder="1" applyAlignment="1" applyProtection="1">
      <alignment horizontal="center"/>
      <protection/>
    </xf>
    <xf numFmtId="168" fontId="2" fillId="0" borderId="15" xfId="44" applyNumberFormat="1" applyFont="1" applyFill="1" applyBorder="1" applyAlignment="1" applyProtection="1">
      <alignment horizontal="center"/>
      <protection/>
    </xf>
    <xf numFmtId="168" fontId="2" fillId="0" borderId="15" xfId="44" applyNumberFormat="1" applyFont="1" applyBorder="1" applyAlignment="1" applyProtection="1">
      <alignment horizontal="center"/>
      <protection/>
    </xf>
    <xf numFmtId="168" fontId="16" fillId="35" borderId="38" xfId="0" applyNumberFormat="1" applyFont="1" applyFill="1" applyBorder="1" applyAlignment="1" applyProtection="1">
      <alignment horizontal="center"/>
      <protection locked="0"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center"/>
    </xf>
    <xf numFmtId="168" fontId="13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0" fillId="0" borderId="17" xfId="0" applyNumberFormat="1" applyBorder="1" applyAlignment="1" applyProtection="1">
      <alignment/>
      <protection/>
    </xf>
    <xf numFmtId="168" fontId="0" fillId="0" borderId="65" xfId="0" applyNumberFormat="1" applyBorder="1" applyAlignment="1" applyProtection="1">
      <alignment/>
      <protection/>
    </xf>
    <xf numFmtId="168" fontId="2" fillId="0" borderId="10" xfId="44" applyNumberFormat="1" applyFont="1" applyFill="1" applyBorder="1" applyAlignment="1" applyProtection="1">
      <alignment horizontal="center"/>
      <protection/>
    </xf>
    <xf numFmtId="168" fontId="2" fillId="0" borderId="18" xfId="44" applyNumberFormat="1" applyFont="1" applyFill="1" applyBorder="1" applyAlignment="1" applyProtection="1">
      <alignment horizontal="center"/>
      <protection/>
    </xf>
    <xf numFmtId="168" fontId="2" fillId="0" borderId="66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28" xfId="0" applyNumberFormat="1" applyFont="1" applyFill="1" applyBorder="1" applyAlignment="1" applyProtection="1">
      <alignment horizontal="right"/>
      <protection/>
    </xf>
    <xf numFmtId="168" fontId="2" fillId="0" borderId="66" xfId="0" applyNumberFormat="1" applyFont="1" applyFill="1" applyBorder="1" applyAlignment="1" applyProtection="1">
      <alignment horizontal="center"/>
      <protection/>
    </xf>
    <xf numFmtId="168" fontId="2" fillId="0" borderId="59" xfId="0" applyNumberFormat="1" applyFont="1" applyFill="1" applyBorder="1" applyAlignment="1" applyProtection="1">
      <alignment horizontal="center"/>
      <protection/>
    </xf>
    <xf numFmtId="168" fontId="2" fillId="0" borderId="28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 applyProtection="1">
      <alignment horizontal="center"/>
      <protection/>
    </xf>
    <xf numFmtId="168" fontId="2" fillId="0" borderId="0" xfId="0" applyNumberFormat="1" applyFont="1" applyFill="1" applyBorder="1" applyAlignment="1">
      <alignment/>
    </xf>
    <xf numFmtId="168" fontId="8" fillId="0" borderId="0" xfId="0" applyNumberFormat="1" applyFont="1" applyBorder="1" applyAlignment="1" applyProtection="1">
      <alignment horizontal="center"/>
      <protection locked="0"/>
    </xf>
    <xf numFmtId="168" fontId="2" fillId="0" borderId="11" xfId="44" applyNumberFormat="1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Border="1" applyAlignment="1" applyProtection="1">
      <alignment/>
      <protection/>
    </xf>
    <xf numFmtId="168" fontId="2" fillId="0" borderId="67" xfId="44" applyNumberFormat="1" applyFont="1" applyFill="1" applyBorder="1" applyAlignment="1" applyProtection="1">
      <alignment horizontal="center"/>
      <protection/>
    </xf>
    <xf numFmtId="168" fontId="2" fillId="0" borderId="18" xfId="44" applyNumberFormat="1" applyFont="1" applyFill="1" applyBorder="1" applyAlignment="1" applyProtection="1">
      <alignment horizontal="center"/>
      <protection/>
    </xf>
    <xf numFmtId="168" fontId="2" fillId="0" borderId="68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alignment horizontal="left"/>
      <protection/>
    </xf>
    <xf numFmtId="168" fontId="2" fillId="0" borderId="28" xfId="0" applyNumberFormat="1" applyFont="1" applyFill="1" applyBorder="1" applyAlignment="1" applyProtection="1">
      <alignment horizontal="left"/>
      <protection/>
    </xf>
    <xf numFmtId="168" fontId="2" fillId="0" borderId="68" xfId="0" applyNumberFormat="1" applyFont="1" applyFill="1" applyBorder="1" applyAlignment="1" applyProtection="1">
      <alignment horizontal="center"/>
      <protection/>
    </xf>
    <xf numFmtId="168" fontId="2" fillId="0" borderId="31" xfId="0" applyNumberFormat="1" applyFont="1" applyFill="1" applyBorder="1" applyAlignment="1" applyProtection="1">
      <alignment horizontal="center"/>
      <protection/>
    </xf>
    <xf numFmtId="168" fontId="16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" fontId="4" fillId="0" borderId="11" xfId="44" applyNumberFormat="1" applyFont="1" applyFill="1" applyBorder="1" applyAlignment="1" applyProtection="1">
      <alignment horizontal="center"/>
      <protection/>
    </xf>
    <xf numFmtId="2" fontId="4" fillId="0" borderId="13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center"/>
      <protection/>
    </xf>
    <xf numFmtId="2" fontId="2" fillId="0" borderId="0" xfId="0" applyNumberFormat="1" applyFont="1" applyFill="1" applyAlignment="1">
      <alignment horizontal="center"/>
    </xf>
    <xf numFmtId="2" fontId="16" fillId="0" borderId="38" xfId="0" applyNumberFormat="1" applyFont="1" applyFill="1" applyBorder="1" applyAlignment="1" applyProtection="1">
      <alignment horizontal="center"/>
      <protection locked="0"/>
    </xf>
    <xf numFmtId="44" fontId="2" fillId="0" borderId="11" xfId="44" applyFont="1" applyFill="1" applyBorder="1" applyAlignment="1" applyProtection="1">
      <alignment horizontal="center" vertical="center" wrapText="1"/>
      <protection/>
    </xf>
    <xf numFmtId="2" fontId="2" fillId="0" borderId="10" xfId="44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9" xfId="0" applyFont="1" applyFill="1" applyBorder="1" applyAlignment="1" applyProtection="1">
      <alignment horizontal="left"/>
      <protection/>
    </xf>
    <xf numFmtId="0" fontId="2" fillId="0" borderId="70" xfId="0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 applyProtection="1">
      <alignment horizontal="left"/>
      <protection/>
    </xf>
    <xf numFmtId="2" fontId="16" fillId="0" borderId="13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6" fillId="0" borderId="64" xfId="0" applyFont="1" applyBorder="1" applyAlignment="1">
      <alignment vertical="center"/>
    </xf>
    <xf numFmtId="43" fontId="2" fillId="0" borderId="16" xfId="42" applyFont="1" applyBorder="1" applyAlignment="1">
      <alignment horizontal="center"/>
    </xf>
    <xf numFmtId="43" fontId="2" fillId="0" borderId="11" xfId="0" applyNumberFormat="1" applyFont="1" applyBorder="1" applyAlignment="1">
      <alignment/>
    </xf>
    <xf numFmtId="0" fontId="19" fillId="0" borderId="47" xfId="0" applyFont="1" applyBorder="1" applyAlignment="1" quotePrefix="1">
      <alignment horizontal="center"/>
    </xf>
    <xf numFmtId="4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42" applyFont="1" applyBorder="1" applyAlignment="1">
      <alignment/>
    </xf>
    <xf numFmtId="0" fontId="2" fillId="0" borderId="12" xfId="0" applyFont="1" applyFill="1" applyBorder="1" applyAlignment="1">
      <alignment/>
    </xf>
    <xf numFmtId="43" fontId="2" fillId="0" borderId="12" xfId="42" applyFont="1" applyBorder="1" applyAlignment="1">
      <alignment/>
    </xf>
    <xf numFmtId="0" fontId="19" fillId="0" borderId="64" xfId="0" applyFont="1" applyBorder="1" applyAlignment="1" quotePrefix="1">
      <alignment horizontal="center"/>
    </xf>
    <xf numFmtId="0" fontId="2" fillId="0" borderId="64" xfId="0" applyFont="1" applyBorder="1" applyAlignment="1">
      <alignment/>
    </xf>
    <xf numFmtId="43" fontId="2" fillId="0" borderId="64" xfId="42" applyFont="1" applyBorder="1" applyAlignment="1">
      <alignment/>
    </xf>
    <xf numFmtId="43" fontId="2" fillId="0" borderId="64" xfId="0" applyNumberFormat="1" applyFont="1" applyBorder="1" applyAlignment="1">
      <alignment/>
    </xf>
    <xf numFmtId="0" fontId="2" fillId="0" borderId="38" xfId="0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1" fontId="2" fillId="0" borderId="38" xfId="42" applyNumberFormat="1" applyFont="1" applyBorder="1" applyAlignment="1">
      <alignment/>
    </xf>
    <xf numFmtId="1" fontId="2" fillId="0" borderId="39" xfId="42" applyNumberFormat="1" applyFont="1" applyBorder="1" applyAlignment="1">
      <alignment/>
    </xf>
    <xf numFmtId="1" fontId="2" fillId="0" borderId="39" xfId="0" applyNumberFormat="1" applyFont="1" applyBorder="1" applyAlignment="1">
      <alignment/>
    </xf>
    <xf numFmtId="165" fontId="23" fillId="37" borderId="12" xfId="42" applyNumberFormat="1" applyFont="1" applyFill="1" applyBorder="1" applyAlignment="1">
      <alignment horizontal="center"/>
    </xf>
    <xf numFmtId="165" fontId="23" fillId="37" borderId="16" xfId="42" applyNumberFormat="1" applyFont="1" applyFill="1" applyBorder="1" applyAlignment="1">
      <alignment horizontal="center"/>
    </xf>
    <xf numFmtId="49" fontId="8" fillId="35" borderId="64" xfId="0" applyNumberFormat="1" applyFont="1" applyFill="1" applyBorder="1" applyAlignment="1" applyProtection="1">
      <alignment horizontal="center"/>
      <protection locked="0"/>
    </xf>
    <xf numFmtId="43" fontId="15" fillId="0" borderId="16" xfId="42" applyFont="1" applyFill="1" applyBorder="1" applyAlignment="1">
      <alignment horizontal="center"/>
    </xf>
    <xf numFmtId="165" fontId="0" fillId="35" borderId="12" xfId="42" applyNumberFormat="1" applyFont="1" applyFill="1" applyBorder="1" applyAlignment="1" applyProtection="1">
      <alignment horizontal="center"/>
      <protection locked="0"/>
    </xf>
    <xf numFmtId="165" fontId="0" fillId="35" borderId="16" xfId="42" applyNumberFormat="1" applyFont="1" applyFill="1" applyBorder="1" applyAlignment="1" applyProtection="1">
      <alignment horizontal="center"/>
      <protection locked="0"/>
    </xf>
    <xf numFmtId="165" fontId="15" fillId="35" borderId="16" xfId="42" applyNumberFormat="1" applyFont="1" applyFill="1" applyBorder="1" applyAlignment="1" applyProtection="1">
      <alignment horizontal="center"/>
      <protection locked="0"/>
    </xf>
    <xf numFmtId="165" fontId="23" fillId="37" borderId="16" xfId="42" applyNumberFormat="1" applyFont="1" applyFill="1" applyBorder="1" applyAlignment="1" applyProtection="1">
      <alignment horizontal="center"/>
      <protection/>
    </xf>
    <xf numFmtId="49" fontId="8" fillId="35" borderId="16" xfId="0" applyNumberFormat="1" applyFont="1" applyFill="1" applyBorder="1" applyAlignment="1" applyProtection="1">
      <alignment horizontal="center"/>
      <protection locked="0"/>
    </xf>
    <xf numFmtId="49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0" fontId="2" fillId="0" borderId="71" xfId="0" applyFont="1" applyFill="1" applyBorder="1" applyAlignment="1">
      <alignment/>
    </xf>
    <xf numFmtId="2" fontId="2" fillId="0" borderId="19" xfId="44" applyNumberFormat="1" applyFont="1" applyFill="1" applyBorder="1" applyAlignment="1" applyProtection="1">
      <alignment horizontal="center"/>
      <protection/>
    </xf>
    <xf numFmtId="2" fontId="2" fillId="0" borderId="72" xfId="0" applyNumberFormat="1" applyFont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2" fillId="34" borderId="73" xfId="0" applyFont="1" applyFill="1" applyBorder="1" applyAlignment="1" applyProtection="1">
      <alignment horizontal="center"/>
      <protection locked="0"/>
    </xf>
    <xf numFmtId="2" fontId="2" fillId="0" borderId="42" xfId="44" applyNumberFormat="1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2" fontId="2" fillId="0" borderId="74" xfId="0" applyNumberFormat="1" applyFont="1" applyFill="1" applyBorder="1" applyAlignment="1" applyProtection="1">
      <alignment horizontal="center"/>
      <protection/>
    </xf>
    <xf numFmtId="0" fontId="2" fillId="33" borderId="74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/>
      <protection/>
    </xf>
    <xf numFmtId="0" fontId="2" fillId="0" borderId="67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 horizontal="center"/>
      <protection/>
    </xf>
    <xf numFmtId="168" fontId="2" fillId="0" borderId="47" xfId="0" applyNumberFormat="1" applyFont="1" applyFill="1" applyBorder="1" applyAlignment="1" applyProtection="1">
      <alignment horizontal="center"/>
      <protection/>
    </xf>
    <xf numFmtId="2" fontId="2" fillId="0" borderId="76" xfId="44" applyNumberFormat="1" applyFont="1" applyFill="1" applyBorder="1" applyAlignment="1" applyProtection="1">
      <alignment horizontal="center"/>
      <protection/>
    </xf>
    <xf numFmtId="168" fontId="2" fillId="0" borderId="64" xfId="0" applyNumberFormat="1" applyFont="1" applyFill="1" applyBorder="1" applyAlignment="1" applyProtection="1">
      <alignment horizontal="center"/>
      <protection/>
    </xf>
    <xf numFmtId="0" fontId="2" fillId="36" borderId="77" xfId="0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/>
      <protection/>
    </xf>
    <xf numFmtId="0" fontId="2" fillId="0" borderId="79" xfId="0" applyFont="1" applyFill="1" applyBorder="1" applyAlignment="1" applyProtection="1">
      <alignment/>
      <protection/>
    </xf>
    <xf numFmtId="0" fontId="2" fillId="0" borderId="80" xfId="0" applyFont="1" applyFill="1" applyBorder="1" applyAlignment="1" applyProtection="1">
      <alignment horizontal="center"/>
      <protection/>
    </xf>
    <xf numFmtId="168" fontId="2" fillId="0" borderId="79" xfId="0" applyNumberFormat="1" applyFont="1" applyFill="1" applyBorder="1" applyAlignment="1" applyProtection="1">
      <alignment horizontal="center"/>
      <protection/>
    </xf>
    <xf numFmtId="2" fontId="2" fillId="0" borderId="81" xfId="44" applyNumberFormat="1" applyFont="1" applyFill="1" applyBorder="1" applyAlignment="1" applyProtection="1">
      <alignment horizontal="center"/>
      <protection/>
    </xf>
    <xf numFmtId="2" fontId="2" fillId="0" borderId="81" xfId="0" applyNumberFormat="1" applyFont="1" applyFill="1" applyBorder="1" applyAlignment="1" applyProtection="1">
      <alignment horizontal="center"/>
      <protection/>
    </xf>
    <xf numFmtId="0" fontId="2" fillId="33" borderId="81" xfId="0" applyFont="1" applyFill="1" applyBorder="1" applyAlignment="1" applyProtection="1">
      <alignment horizontal="center"/>
      <protection locked="0"/>
    </xf>
    <xf numFmtId="0" fontId="2" fillId="0" borderId="81" xfId="0" applyFont="1" applyFill="1" applyBorder="1" applyAlignment="1" applyProtection="1">
      <alignment horizontal="center"/>
      <protection/>
    </xf>
    <xf numFmtId="2" fontId="2" fillId="0" borderId="82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quotePrefix="1">
      <alignment horizontal="center"/>
    </xf>
    <xf numFmtId="43" fontId="2" fillId="0" borderId="16" xfId="0" applyNumberFormat="1" applyFont="1" applyBorder="1" applyAlignment="1">
      <alignment horizontal="center"/>
    </xf>
    <xf numFmtId="0" fontId="19" fillId="0" borderId="16" xfId="0" applyNumberFormat="1" applyFont="1" applyBorder="1" applyAlignment="1" quotePrefix="1">
      <alignment horizontal="center"/>
    </xf>
    <xf numFmtId="0" fontId="2" fillId="0" borderId="42" xfId="0" applyFont="1" applyFill="1" applyBorder="1" applyAlignment="1" applyProtection="1">
      <alignment horizontal="right"/>
      <protection/>
    </xf>
    <xf numFmtId="2" fontId="2" fillId="0" borderId="83" xfId="44" applyNumberFormat="1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/>
      <protection/>
    </xf>
    <xf numFmtId="2" fontId="2" fillId="0" borderId="61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3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168" fontId="2" fillId="0" borderId="0" xfId="0" applyNumberFormat="1" applyFont="1" applyBorder="1" applyAlignment="1" applyProtection="1">
      <alignment horizontal="center"/>
      <protection/>
    </xf>
    <xf numFmtId="0" fontId="16" fillId="35" borderId="38" xfId="0" applyFont="1" applyFill="1" applyBorder="1" applyAlignment="1" applyProtection="1">
      <alignment horizontal="center"/>
      <protection locked="0"/>
    </xf>
    <xf numFmtId="1" fontId="8" fillId="35" borderId="64" xfId="0" applyNumberFormat="1" applyFont="1" applyFill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84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12" fontId="8" fillId="35" borderId="64" xfId="0" applyNumberFormat="1" applyFont="1" applyFill="1" applyBorder="1" applyAlignment="1" applyProtection="1">
      <alignment horizontal="center"/>
      <protection locked="0"/>
    </xf>
    <xf numFmtId="0" fontId="16" fillId="38" borderId="40" xfId="0" applyFont="1" applyFill="1" applyBorder="1" applyAlignment="1" applyProtection="1">
      <alignment horizontal="left"/>
      <protection/>
    </xf>
    <xf numFmtId="0" fontId="16" fillId="38" borderId="38" xfId="0" applyFont="1" applyFill="1" applyBorder="1" applyAlignment="1" applyProtection="1">
      <alignment horizontal="left"/>
      <protection/>
    </xf>
    <xf numFmtId="0" fontId="16" fillId="38" borderId="84" xfId="0" applyFont="1" applyFill="1" applyBorder="1" applyAlignment="1" applyProtection="1">
      <alignment horizontal="left"/>
      <protection/>
    </xf>
    <xf numFmtId="1" fontId="20" fillId="38" borderId="47" xfId="0" applyNumberFormat="1" applyFont="1" applyFill="1" applyBorder="1" applyAlignment="1" applyProtection="1">
      <alignment horizontal="center"/>
      <protection/>
    </xf>
    <xf numFmtId="1" fontId="20" fillId="38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49" fontId="8" fillId="35" borderId="64" xfId="0" applyNumberFormat="1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/>
    </xf>
    <xf numFmtId="14" fontId="2" fillId="35" borderId="64" xfId="0" applyNumberFormat="1" applyFont="1" applyFill="1" applyBorder="1" applyAlignment="1" applyProtection="1">
      <alignment horizontal="center"/>
      <protection locked="0"/>
    </xf>
    <xf numFmtId="0" fontId="2" fillId="35" borderId="64" xfId="0" applyNumberFormat="1" applyFont="1" applyFill="1" applyBorder="1" applyAlignment="1" applyProtection="1">
      <alignment horizontal="center"/>
      <protection locked="0"/>
    </xf>
    <xf numFmtId="49" fontId="8" fillId="35" borderId="38" xfId="0" applyNumberFormat="1" applyFont="1" applyFill="1" applyBorder="1" applyAlignment="1" applyProtection="1">
      <alignment horizontal="center"/>
      <protection locked="0"/>
    </xf>
    <xf numFmtId="49" fontId="8" fillId="35" borderId="39" xfId="0" applyNumberFormat="1" applyFont="1" applyFill="1" applyBorder="1" applyAlignment="1" applyProtection="1">
      <alignment horizontal="center"/>
      <protection locked="0"/>
    </xf>
    <xf numFmtId="0" fontId="16" fillId="0" borderId="38" xfId="0" applyFont="1" applyBorder="1" applyAlignment="1" applyProtection="1">
      <alignment horizontal="center"/>
      <protection/>
    </xf>
    <xf numFmtId="0" fontId="16" fillId="0" borderId="84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164" fontId="2" fillId="0" borderId="59" xfId="0" applyNumberFormat="1" applyFont="1" applyFill="1" applyBorder="1" applyAlignment="1" applyProtection="1">
      <alignment horizontal="center"/>
      <protection/>
    </xf>
    <xf numFmtId="164" fontId="2" fillId="0" borderId="54" xfId="0" applyNumberFormat="1" applyFont="1" applyFill="1" applyBorder="1" applyAlignment="1" applyProtection="1">
      <alignment horizontal="center"/>
      <protection/>
    </xf>
    <xf numFmtId="0" fontId="2" fillId="0" borderId="85" xfId="0" applyFont="1" applyFill="1" applyBorder="1" applyAlignment="1" applyProtection="1">
      <alignment horizontal="left"/>
      <protection/>
    </xf>
    <xf numFmtId="0" fontId="2" fillId="0" borderId="66" xfId="0" applyFont="1" applyFill="1" applyBorder="1" applyAlignment="1" applyProtection="1">
      <alignment horizontal="left"/>
      <protection/>
    </xf>
    <xf numFmtId="44" fontId="2" fillId="0" borderId="22" xfId="44" applyFont="1" applyFill="1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/>
      <protection/>
    </xf>
    <xf numFmtId="0" fontId="0" fillId="0" borderId="67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164" fontId="2" fillId="0" borderId="66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164" fontId="2" fillId="0" borderId="10" xfId="44" applyNumberFormat="1" applyFont="1" applyFill="1" applyBorder="1" applyAlignment="1" applyProtection="1">
      <alignment horizontal="center"/>
      <protection/>
    </xf>
    <xf numFmtId="164" fontId="2" fillId="0" borderId="56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 applyProtection="1">
      <alignment horizontal="center"/>
      <protection/>
    </xf>
    <xf numFmtId="0" fontId="2" fillId="0" borderId="83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7" fillId="0" borderId="83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87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17" fillId="0" borderId="87" xfId="0" applyFont="1" applyFill="1" applyBorder="1" applyAlignment="1">
      <alignment horizontal="left"/>
    </xf>
    <xf numFmtId="164" fontId="2" fillId="0" borderId="88" xfId="0" applyNumberFormat="1" applyFont="1" applyFill="1" applyBorder="1" applyAlignment="1" applyProtection="1">
      <alignment horizontal="center"/>
      <protection/>
    </xf>
    <xf numFmtId="164" fontId="2" fillId="0" borderId="89" xfId="0" applyNumberFormat="1" applyFont="1" applyFill="1" applyBorder="1" applyAlignment="1" applyProtection="1">
      <alignment horizontal="center"/>
      <protection/>
    </xf>
    <xf numFmtId="164" fontId="2" fillId="0" borderId="78" xfId="0" applyNumberFormat="1" applyFont="1" applyFill="1" applyBorder="1" applyAlignment="1" applyProtection="1">
      <alignment horizontal="center"/>
      <protection/>
    </xf>
    <xf numFmtId="164" fontId="2" fillId="0" borderId="90" xfId="0" applyNumberFormat="1" applyFont="1" applyFill="1" applyBorder="1" applyAlignment="1" applyProtection="1">
      <alignment horizontal="center"/>
      <protection/>
    </xf>
    <xf numFmtId="0" fontId="2" fillId="39" borderId="2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" fontId="8" fillId="0" borderId="75" xfId="0" applyNumberFormat="1" applyFont="1" applyBorder="1" applyAlignment="1" applyProtection="1">
      <alignment horizont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3" fontId="8" fillId="0" borderId="91" xfId="0" applyNumberFormat="1" applyFont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/>
    </xf>
    <xf numFmtId="0" fontId="2" fillId="0" borderId="84" xfId="0" applyFont="1" applyFill="1" applyBorder="1" applyAlignment="1" applyProtection="1">
      <alignment horizontal="center"/>
      <protection/>
    </xf>
    <xf numFmtId="49" fontId="8" fillId="0" borderId="91" xfId="0" applyNumberFormat="1" applyFont="1" applyFill="1" applyBorder="1" applyAlignment="1" applyProtection="1">
      <alignment horizontal="center"/>
      <protection locked="0"/>
    </xf>
    <xf numFmtId="0" fontId="8" fillId="0" borderId="91" xfId="0" applyFont="1" applyFill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/>
      <protection locked="0"/>
    </xf>
    <xf numFmtId="44" fontId="2" fillId="0" borderId="11" xfId="44" applyFont="1" applyFill="1" applyBorder="1" applyAlignment="1" applyProtection="1">
      <alignment horizontal="center" vertical="center" wrapText="1"/>
      <protection/>
    </xf>
    <xf numFmtId="0" fontId="0" fillId="0" borderId="92" xfId="0" applyFill="1" applyBorder="1" applyAlignment="1" applyProtection="1">
      <alignment/>
      <protection/>
    </xf>
    <xf numFmtId="164" fontId="2" fillId="0" borderId="18" xfId="44" applyNumberFormat="1" applyFont="1" applyFill="1" applyBorder="1" applyAlignment="1" applyProtection="1">
      <alignment horizontal="center"/>
      <protection/>
    </xf>
    <xf numFmtId="0" fontId="17" fillId="0" borderId="14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" fontId="2" fillId="35" borderId="14" xfId="42" applyNumberFormat="1" applyFont="1" applyFill="1" applyBorder="1" applyAlignment="1">
      <alignment horizontal="center"/>
    </xf>
    <xf numFmtId="1" fontId="2" fillId="35" borderId="39" xfId="42" applyNumberFormat="1" applyFont="1" applyFill="1" applyBorder="1" applyAlignment="1">
      <alignment horizontal="center"/>
    </xf>
    <xf numFmtId="1" fontId="2" fillId="35" borderId="15" xfId="42" applyNumberFormat="1" applyFont="1" applyFill="1" applyBorder="1" applyAlignment="1">
      <alignment horizontal="center"/>
    </xf>
    <xf numFmtId="165" fontId="2" fillId="35" borderId="40" xfId="0" applyNumberFormat="1" applyFont="1" applyFill="1" applyBorder="1" applyAlignment="1" applyProtection="1">
      <alignment horizontal="center"/>
      <protection locked="0"/>
    </xf>
    <xf numFmtId="165" fontId="2" fillId="35" borderId="38" xfId="0" applyNumberFormat="1" applyFont="1" applyFill="1" applyBorder="1" applyAlignment="1" applyProtection="1">
      <alignment horizontal="center"/>
      <protection locked="0"/>
    </xf>
    <xf numFmtId="165" fontId="2" fillId="35" borderId="14" xfId="0" applyNumberFormat="1" applyFont="1" applyFill="1" applyBorder="1" applyAlignment="1" applyProtection="1">
      <alignment horizontal="center"/>
      <protection locked="0"/>
    </xf>
    <xf numFmtId="165" fontId="2" fillId="35" borderId="39" xfId="0" applyNumberFormat="1" applyFont="1" applyFill="1" applyBorder="1" applyAlignment="1" applyProtection="1">
      <alignment horizontal="center"/>
      <protection locked="0"/>
    </xf>
    <xf numFmtId="0" fontId="19" fillId="0" borderId="38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43" fontId="19" fillId="0" borderId="38" xfId="42" applyFont="1" applyBorder="1" applyAlignment="1">
      <alignment horizontal="center"/>
    </xf>
    <xf numFmtId="165" fontId="2" fillId="35" borderId="15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/>
    </xf>
    <xf numFmtId="0" fontId="16" fillId="0" borderId="6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/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89</xdr:row>
      <xdr:rowOff>152400</xdr:rowOff>
    </xdr:from>
    <xdr:to>
      <xdr:col>12</xdr:col>
      <xdr:colOff>276225</xdr:colOff>
      <xdr:row>341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14375" y="14563725"/>
          <a:ext cx="6877050" cy="406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Kiti pašto skyriai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 Lietuvos paštas Pasiuntinių pašto skyrius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Geležinkelio g. 6, Vilnius Tel.: (8~5) 239 83 28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Mob.: 8 685 83235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Trakų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Vytauto g. 22, 21001 Trakai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(8~528) 55225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(8~528) 55877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Šalčininkų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Vilniaus g. 61, 17001 Šalčininkai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(8~380) 51444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(8~380)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Širvintų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J.Šeiniaus g. 6, 19001 Širvintai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(8~382)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Švenčionių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Vilniaus g. 18, 18001 Švenčionys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(8~387) 66344, 66336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(8~387) 66436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Ukmergės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Kauno g. 18, 20001 Ukmergė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(8~340) 53444, 53336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(8~340) 51159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Kauno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Laisvės al. 102, 44001Kaunas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Pasiuntinių pašto skyrius Tel.: (8~37) 401301, 401304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(8~37) 401398, 401399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Jonavos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Žeimių g. 11, 55001 Jonava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(8~349) 51336, 53254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(8~349) 52450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Kaišiadorių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Gedimino g. 59, 56001 Kaišiadorys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(8~346) 54737, 52336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(8~346) 52782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Kėdainių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J.Basanavičiaus g. 59, 57001 Kėdainiai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(8~347) 53444, 52336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(8~347) 50641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Prienų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J.Brundzos g. 1, 59001 Prienai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(8~319) 60444, 60336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(8~319) 60404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Raseinių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Maironio g. 8, 60001 Raseiniai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(8~428) 70699, 70698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(8~428) 70695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Klaipėdos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Liepų g. 16, 91001 Klaipėda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Pasiuntinių pašto skyrius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Priestoties g. 7 , 91001 Klaipėda Tel.: (8~46) 315006, 315033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(8~46) 315020, 315031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Palangos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Vytauto g. 53 , 00001 Palanga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(8~460) 48871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(8~460) 48873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Gargždų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Kvietinių g. 4, 96001 Gargždai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(8~46) 452364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(8~46) 452206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Kretingos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Rotušės a. 6, 97001 Kretinga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(8~445) 78541, 78542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(8~445) 78545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Skuodo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Gedimino g. 6, 98001 Skuodas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(8~440) 73470, 73436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(8~440) 73445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Šilutės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Lietuvninkų g. 23, 99001 Šilutė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(8~441) 78101, 78102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(8~441) 78114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Šiaulių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Aušros al. 23 , 76001 Šiauliai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Pasiuntinių pašto skyrius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Dubijos g. 42, 76001 Šiauliai Tel.: (8~41) 525300, 525302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(8~41) 523741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Naujosios Akmenės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L.Petravičiaus a. 3 , 85001 Naujoji Akmenė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(8~425) 57044, 56366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(8~425) 56486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Joniškio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Miesto a. 2, 84001 Joniškis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(8~426) 61169, 61267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(8~426) 61341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Kelmės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Vytauto Didžiojo g. 86 , 86001 Kelmė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(8~427) 61444, 61336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(8~427) 61100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Pakruojo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Vienybės a. 2a, 83001 Pakruojis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(8~421) 61401, 61402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(8~421) 61403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Radviliškio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Vasario 16-sios g. 14, 82001 Radviliškis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(8~422) 52444, 52336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(8~422) 51555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Panevėžio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Respublikos g. 60, 35001 Panevėžys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Pasiuntinių pašto skyrius Tel.: (8~45) 464445, 464345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(8~45) 468693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Biržų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Vytauto g. 23, 41001 Biržai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(8~450) 31444, 31336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(8~450) 31303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Kupiškio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Gedimino g. 27, 40001 Kupiškis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(8~459) 52444,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(8~459) 35237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Pasvalio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Vilniaus g. 3, 39001 Pasvalys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(8~451) 34005, 34269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(8~451) 51398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Rokiškio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Respublikos g. 92, 42001 Rokiškis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(8~458) 71444, 71336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(8~458) 71336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Alytaus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Pulko g. 12, 62001 Alytus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(8~315)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(8~315) 52691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Druskininkų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V.Kudirkos g. 37, 66001 Druskininkai Tel.: (8~313) 51336, 51655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Varėnos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Vytauto g. 21/11, 65001 Varėna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(8~310)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(8~310) 51260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Lazdijų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Vilniaus g. 19, 67001 Lazdijai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(8~318)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(8~318) 51437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Marijampolės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J.Basanavičiaus a. 19, 68001 Marijampolė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(8~343) 92444, 92440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(8~343) 92467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Šakių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Bažnyčios g. 12/11, 71001 Šakiai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(8~345) 60060, 60065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(8~345) 60066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Vilkaviškio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J.Basanavičiaus g. 11, 70001 Vilkaviškis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(8~342) 20900, 20909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(8~342) 20912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Utenos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J.Basanavičiaus g. 59, 28001 Utena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(8~389) 61043, 61449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(8~389) 61290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Anykščių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J.Biliūno g. 5, 29001 Anykščiai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(8~381) 59444, 59336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(8~381) 59264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Ignalinos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Laisvės g. 64, 30001 Ignalina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(8~386) 52336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(8~386) 54294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Visagino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Parko g. 7, 31001 Visaginas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(8~386) 31171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(8~386) 31706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Molėtų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Vilniaus g. 43, 33001 Molėtai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(8~383)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(8~383) 51137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Zarasų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Sėlių g. 16/1, 32001 Zarasai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(8~385) 51444, 51336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(8~385) 53394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Tauragės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Dariaus ir Girėno g. 16, 72001 Tauragė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(8~446) 72704, 72721, 72737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(8~446) 72720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Jurbarko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Dariaus ir Girėno 72, 74001 Jurbarkas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(8~447) 71744, 71736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(8~447) 72572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Šilalės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J.Basanavičiaus g. 21, 75001 Šilalė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(8~449) 74144, 74293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(8~449) 74326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Telšių apskrities centrinis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Sedos g. 1, 87001Telšiai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(8~444) 74444, 76201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(8~444) 76400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Mažeikių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Laisvės g. 38, 89001 Mažeikiai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(8~443) 35140, 35325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(8~443) 35172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Plungės paštas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Dariaus ir Girėno g. 2, 90001 Plungė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Pasiuntinys Tel.: (8~448) 71701, 71703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(8~448) 71709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view="pageBreakPreview" zoomScale="75" zoomScaleNormal="75" zoomScaleSheetLayoutView="75" zoomScalePageLayoutView="0" workbookViewId="0" topLeftCell="A1">
      <selection activeCell="K18" sqref="K18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39.7109375" style="1" customWidth="1"/>
    <col min="4" max="4" width="38.421875" style="1" customWidth="1"/>
    <col min="5" max="5" width="9.140625" style="1" customWidth="1"/>
    <col min="6" max="6" width="12.421875" style="215" hidden="1" customWidth="1"/>
    <col min="7" max="7" width="12.7109375" style="250" customWidth="1"/>
    <col min="8" max="8" width="0.13671875" style="216" hidden="1" customWidth="1"/>
    <col min="9" max="9" width="14.00390625" style="250" customWidth="1"/>
    <col min="10" max="10" width="12.28125" style="3" customWidth="1"/>
    <col min="11" max="11" width="10.8515625" style="3" customWidth="1"/>
    <col min="12" max="12" width="12.00390625" style="3" customWidth="1"/>
    <col min="13" max="13" width="11.421875" style="3" customWidth="1"/>
    <col min="14" max="14" width="3.00390625" style="1" customWidth="1"/>
    <col min="15" max="16384" width="9.140625" style="1" customWidth="1"/>
  </cols>
  <sheetData>
    <row r="1" spans="1:14" s="4" customFormat="1" ht="18.75">
      <c r="A1" s="364" t="s">
        <v>0</v>
      </c>
      <c r="B1" s="364"/>
      <c r="C1" s="364"/>
      <c r="D1" s="17"/>
      <c r="E1" s="17"/>
      <c r="F1" s="207"/>
      <c r="G1" s="245"/>
      <c r="H1" s="207"/>
      <c r="I1" s="245"/>
      <c r="J1" s="18" t="s">
        <v>368</v>
      </c>
      <c r="L1" s="359" t="s">
        <v>371</v>
      </c>
      <c r="M1" s="360"/>
      <c r="N1" s="361"/>
    </row>
    <row r="2" spans="1:14" s="4" customFormat="1" ht="18">
      <c r="A2" s="17" t="s">
        <v>50</v>
      </c>
      <c r="B2" s="17"/>
      <c r="C2" s="17"/>
      <c r="D2" s="46"/>
      <c r="E2" s="17" t="s">
        <v>44</v>
      </c>
      <c r="F2" s="207"/>
      <c r="G2" s="245"/>
      <c r="H2" s="207"/>
      <c r="I2" s="245"/>
      <c r="J2" s="350"/>
      <c r="K2" s="350"/>
      <c r="L2" s="362" t="s">
        <v>372</v>
      </c>
      <c r="M2" s="363"/>
      <c r="N2" s="43"/>
    </row>
    <row r="3" spans="1:14" s="4" customFormat="1" ht="20.25" customHeight="1">
      <c r="A3" s="17" t="s">
        <v>227</v>
      </c>
      <c r="B3" s="17"/>
      <c r="C3" s="17"/>
      <c r="D3" s="46"/>
      <c r="E3" s="17" t="s">
        <v>1</v>
      </c>
      <c r="F3" s="207"/>
      <c r="G3" s="245"/>
      <c r="H3" s="207"/>
      <c r="I3" s="245"/>
      <c r="J3" s="365"/>
      <c r="K3" s="365"/>
      <c r="L3" s="365"/>
      <c r="M3" s="365"/>
      <c r="N3" s="17"/>
    </row>
    <row r="4" spans="1:14" s="4" customFormat="1" ht="24.75" customHeight="1">
      <c r="A4" s="17" t="s">
        <v>61</v>
      </c>
      <c r="B4" s="17"/>
      <c r="C4" s="17"/>
      <c r="D4" s="46"/>
      <c r="E4" s="17" t="s">
        <v>2</v>
      </c>
      <c r="F4" s="207"/>
      <c r="G4" s="245"/>
      <c r="H4" s="207"/>
      <c r="I4" s="245"/>
      <c r="J4" s="369"/>
      <c r="K4" s="370"/>
      <c r="L4" s="370"/>
      <c r="M4" s="370"/>
      <c r="N4" s="17"/>
    </row>
    <row r="5" spans="1:14" s="4" customFormat="1" ht="22.5" customHeight="1">
      <c r="A5" s="17" t="s">
        <v>62</v>
      </c>
      <c r="B5" s="17"/>
      <c r="C5" s="17"/>
      <c r="D5" s="46"/>
      <c r="E5" s="365"/>
      <c r="F5" s="365"/>
      <c r="G5" s="365"/>
      <c r="H5" s="287"/>
      <c r="I5" s="294" t="s">
        <v>401</v>
      </c>
      <c r="J5" s="293"/>
      <c r="K5" s="295" t="s">
        <v>47</v>
      </c>
      <c r="L5" s="358"/>
      <c r="M5" s="358"/>
      <c r="N5" s="17"/>
    </row>
    <row r="6" spans="1:14" s="4" customFormat="1" ht="18">
      <c r="A6" s="17" t="s">
        <v>325</v>
      </c>
      <c r="B6" s="17"/>
      <c r="C6" s="17"/>
      <c r="D6" s="46"/>
      <c r="E6" s="366" t="s">
        <v>3</v>
      </c>
      <c r="F6" s="366"/>
      <c r="G6" s="366"/>
      <c r="H6" s="366"/>
      <c r="I6" s="366"/>
      <c r="J6" s="358"/>
      <c r="K6" s="358"/>
      <c r="L6" s="358"/>
      <c r="M6" s="358"/>
      <c r="N6" s="17"/>
    </row>
    <row r="7" spans="1:14" ht="15.75">
      <c r="A7" s="19"/>
      <c r="B7" s="373" t="s">
        <v>7</v>
      </c>
      <c r="C7" s="354" t="s">
        <v>8</v>
      </c>
      <c r="D7" s="355"/>
      <c r="E7" s="20" t="s">
        <v>36</v>
      </c>
      <c r="F7" s="208" t="s">
        <v>386</v>
      </c>
      <c r="G7" s="246" t="s">
        <v>4</v>
      </c>
      <c r="H7" s="208" t="s">
        <v>386</v>
      </c>
      <c r="I7" s="246" t="s">
        <v>366</v>
      </c>
      <c r="J7" s="21" t="s">
        <v>5</v>
      </c>
      <c r="K7" s="21" t="s">
        <v>45</v>
      </c>
      <c r="L7" s="22" t="s">
        <v>60</v>
      </c>
      <c r="M7" s="23" t="s">
        <v>6</v>
      </c>
      <c r="N7" s="19"/>
    </row>
    <row r="8" spans="1:14" ht="15" customHeight="1">
      <c r="A8" s="19"/>
      <c r="B8" s="374"/>
      <c r="C8" s="356"/>
      <c r="D8" s="357"/>
      <c r="E8" s="24" t="s">
        <v>9</v>
      </c>
      <c r="F8" s="209" t="s">
        <v>387</v>
      </c>
      <c r="G8" s="247" t="s">
        <v>58</v>
      </c>
      <c r="H8" s="209" t="s">
        <v>387</v>
      </c>
      <c r="I8" s="247" t="s">
        <v>367</v>
      </c>
      <c r="J8" s="25" t="s">
        <v>58</v>
      </c>
      <c r="K8" s="25" t="s">
        <v>46</v>
      </c>
      <c r="L8" s="26" t="s">
        <v>59</v>
      </c>
      <c r="M8" s="27" t="s">
        <v>10</v>
      </c>
      <c r="N8" s="19"/>
    </row>
    <row r="9" spans="1:14" ht="21" customHeight="1">
      <c r="A9" s="338" t="s">
        <v>37</v>
      </c>
      <c r="B9" s="28">
        <v>1</v>
      </c>
      <c r="C9" s="341" t="s">
        <v>11</v>
      </c>
      <c r="D9" s="342"/>
      <c r="E9" s="29">
        <v>2</v>
      </c>
      <c r="F9" s="206">
        <v>920.7934</v>
      </c>
      <c r="G9" s="248">
        <f>F9*1.21</f>
        <v>1114.160014</v>
      </c>
      <c r="H9" s="206">
        <v>1116.9669</v>
      </c>
      <c r="I9" s="248">
        <f aca="true" t="shared" si="0" ref="I9:I73">H9*1.21</f>
        <v>1351.5299489999998</v>
      </c>
      <c r="J9" s="30"/>
      <c r="K9" s="43"/>
      <c r="L9" s="31">
        <f aca="true" t="shared" si="1" ref="L9:L45">E9*K9</f>
        <v>0</v>
      </c>
      <c r="M9" s="205">
        <f aca="true" t="shared" si="2" ref="M9:M14">IF(($N$2=1),H9*K9*1.21,F9*K9*1.21)</f>
        <v>0</v>
      </c>
      <c r="N9" s="19"/>
    </row>
    <row r="10" spans="1:14" ht="21" customHeight="1">
      <c r="A10" s="339"/>
      <c r="B10" s="28">
        <v>2</v>
      </c>
      <c r="C10" s="341" t="s">
        <v>12</v>
      </c>
      <c r="D10" s="342"/>
      <c r="E10" s="29">
        <v>2</v>
      </c>
      <c r="F10" s="206">
        <v>920.7934</v>
      </c>
      <c r="G10" s="248">
        <f aca="true" t="shared" si="3" ref="G10:G73">F10*1.21</f>
        <v>1114.160014</v>
      </c>
      <c r="H10" s="206">
        <v>1116.9669</v>
      </c>
      <c r="I10" s="248">
        <f t="shared" si="0"/>
        <v>1351.5299489999998</v>
      </c>
      <c r="J10" s="30"/>
      <c r="K10" s="43"/>
      <c r="L10" s="31">
        <f t="shared" si="1"/>
        <v>0</v>
      </c>
      <c r="M10" s="205">
        <f t="shared" si="2"/>
        <v>0</v>
      </c>
      <c r="N10" s="19"/>
    </row>
    <row r="11" spans="1:14" ht="21" customHeight="1">
      <c r="A11" s="339"/>
      <c r="B11" s="28">
        <v>4</v>
      </c>
      <c r="C11" s="341" t="s">
        <v>52</v>
      </c>
      <c r="D11" s="342"/>
      <c r="E11" s="29">
        <v>2</v>
      </c>
      <c r="F11" s="206">
        <v>920.7934</v>
      </c>
      <c r="G11" s="248">
        <f t="shared" si="3"/>
        <v>1114.160014</v>
      </c>
      <c r="H11" s="206">
        <v>1116.9669</v>
      </c>
      <c r="I11" s="248">
        <f t="shared" si="0"/>
        <v>1351.5299489999998</v>
      </c>
      <c r="J11" s="30"/>
      <c r="K11" s="43"/>
      <c r="L11" s="31">
        <f t="shared" si="1"/>
        <v>0</v>
      </c>
      <c r="M11" s="205">
        <f t="shared" si="2"/>
        <v>0</v>
      </c>
      <c r="N11" s="19"/>
    </row>
    <row r="12" spans="1:14" ht="21" customHeight="1">
      <c r="A12" s="339"/>
      <c r="B12" s="28">
        <v>3</v>
      </c>
      <c r="C12" s="341" t="s">
        <v>49</v>
      </c>
      <c r="D12" s="342"/>
      <c r="E12" s="29">
        <v>1</v>
      </c>
      <c r="F12" s="206">
        <v>499.4132</v>
      </c>
      <c r="G12" s="248">
        <f t="shared" si="3"/>
        <v>604.289972</v>
      </c>
      <c r="H12" s="206">
        <v>606.2397</v>
      </c>
      <c r="I12" s="248">
        <f t="shared" si="0"/>
        <v>733.550037</v>
      </c>
      <c r="J12" s="30"/>
      <c r="K12" s="43"/>
      <c r="L12" s="31">
        <f t="shared" si="1"/>
        <v>0</v>
      </c>
      <c r="M12" s="205">
        <f t="shared" si="2"/>
        <v>0</v>
      </c>
      <c r="N12" s="19"/>
    </row>
    <row r="13" spans="1:14" ht="21" customHeight="1">
      <c r="A13" s="339"/>
      <c r="B13" s="28">
        <v>75</v>
      </c>
      <c r="C13" s="341" t="s">
        <v>13</v>
      </c>
      <c r="D13" s="342"/>
      <c r="E13" s="29">
        <v>1</v>
      </c>
      <c r="F13" s="206">
        <v>499.4132</v>
      </c>
      <c r="G13" s="248">
        <f t="shared" si="3"/>
        <v>604.289972</v>
      </c>
      <c r="H13" s="206">
        <v>606.2397</v>
      </c>
      <c r="I13" s="248">
        <f t="shared" si="0"/>
        <v>733.550037</v>
      </c>
      <c r="J13" s="30"/>
      <c r="K13" s="43"/>
      <c r="L13" s="31">
        <f t="shared" si="1"/>
        <v>0</v>
      </c>
      <c r="M13" s="205">
        <f t="shared" si="2"/>
        <v>0</v>
      </c>
      <c r="N13" s="19"/>
    </row>
    <row r="14" spans="1:14" ht="21" customHeight="1">
      <c r="A14" s="339"/>
      <c r="B14" s="28">
        <v>76</v>
      </c>
      <c r="C14" s="341" t="s">
        <v>14</v>
      </c>
      <c r="D14" s="342"/>
      <c r="E14" s="29">
        <v>1</v>
      </c>
      <c r="F14" s="206">
        <v>499.4132</v>
      </c>
      <c r="G14" s="248">
        <f t="shared" si="3"/>
        <v>604.289972</v>
      </c>
      <c r="H14" s="206">
        <v>606.2397</v>
      </c>
      <c r="I14" s="248">
        <f t="shared" si="0"/>
        <v>733.550037</v>
      </c>
      <c r="J14" s="30"/>
      <c r="K14" s="43"/>
      <c r="L14" s="31">
        <f t="shared" si="1"/>
        <v>0</v>
      </c>
      <c r="M14" s="205">
        <f t="shared" si="2"/>
        <v>0</v>
      </c>
      <c r="N14" s="19"/>
    </row>
    <row r="15" spans="1:14" ht="21" customHeight="1">
      <c r="A15" s="343" t="s">
        <v>38</v>
      </c>
      <c r="B15" s="203">
        <v>15</v>
      </c>
      <c r="C15" s="74" t="s">
        <v>369</v>
      </c>
      <c r="D15" s="68" t="s">
        <v>175</v>
      </c>
      <c r="E15" s="29">
        <v>0.095</v>
      </c>
      <c r="F15" s="206">
        <v>50.157</v>
      </c>
      <c r="G15" s="248">
        <f>F15*1.21</f>
        <v>60.689969999999995</v>
      </c>
      <c r="H15" s="206">
        <v>60.8926</v>
      </c>
      <c r="I15" s="248">
        <f t="shared" si="0"/>
        <v>73.680046</v>
      </c>
      <c r="J15" s="129">
        <v>87</v>
      </c>
      <c r="K15" s="43"/>
      <c r="L15" s="31">
        <f t="shared" si="1"/>
        <v>0</v>
      </c>
      <c r="M15" s="205">
        <f>IF(($N$2=1),H15*K15*1.21,F15*K15*1.21)</f>
        <v>0</v>
      </c>
      <c r="N15" s="19"/>
    </row>
    <row r="16" spans="1:14" ht="21" customHeight="1">
      <c r="A16" s="344"/>
      <c r="B16" s="203">
        <v>34</v>
      </c>
      <c r="C16" s="74" t="s">
        <v>217</v>
      </c>
      <c r="D16" s="68" t="s">
        <v>299</v>
      </c>
      <c r="E16" s="29">
        <v>0.095</v>
      </c>
      <c r="F16" s="206">
        <v>50.157</v>
      </c>
      <c r="G16" s="248">
        <f t="shared" si="3"/>
        <v>60.689969999999995</v>
      </c>
      <c r="H16" s="206">
        <v>60.8926</v>
      </c>
      <c r="I16" s="248">
        <f t="shared" si="0"/>
        <v>73.680046</v>
      </c>
      <c r="J16" s="129">
        <v>87</v>
      </c>
      <c r="K16" s="43"/>
      <c r="L16" s="31">
        <f t="shared" si="1"/>
        <v>0</v>
      </c>
      <c r="M16" s="205">
        <f aca="true" t="shared" si="4" ref="M16:M73">IF(($N$2=1),H16*K16*1.21,F16*K16*1.21)</f>
        <v>0</v>
      </c>
      <c r="N16" s="19"/>
    </row>
    <row r="17" spans="1:14" ht="21" customHeight="1">
      <c r="A17" s="344"/>
      <c r="B17" s="203">
        <v>77</v>
      </c>
      <c r="C17" s="74" t="s">
        <v>72</v>
      </c>
      <c r="D17" s="68" t="s">
        <v>300</v>
      </c>
      <c r="E17" s="29">
        <v>0.103</v>
      </c>
      <c r="F17" s="206">
        <v>54.6198</v>
      </c>
      <c r="G17" s="248">
        <f t="shared" si="3"/>
        <v>66.089958</v>
      </c>
      <c r="H17" s="206">
        <v>66.3306</v>
      </c>
      <c r="I17" s="248">
        <f t="shared" si="0"/>
        <v>80.260026</v>
      </c>
      <c r="J17" s="129">
        <v>95</v>
      </c>
      <c r="K17" s="43"/>
      <c r="L17" s="31">
        <f t="shared" si="1"/>
        <v>0</v>
      </c>
      <c r="M17" s="205">
        <f t="shared" si="4"/>
        <v>0</v>
      </c>
      <c r="N17" s="19"/>
    </row>
    <row r="18" spans="1:14" ht="21" customHeight="1">
      <c r="A18" s="344"/>
      <c r="B18" s="203">
        <v>196</v>
      </c>
      <c r="C18" s="74" t="s">
        <v>71</v>
      </c>
      <c r="D18" s="68" t="s">
        <v>15</v>
      </c>
      <c r="E18" s="29">
        <v>0.129</v>
      </c>
      <c r="F18" s="206">
        <v>68.5124</v>
      </c>
      <c r="G18" s="248">
        <f t="shared" si="3"/>
        <v>82.900004</v>
      </c>
      <c r="H18" s="206">
        <v>83.1736</v>
      </c>
      <c r="I18" s="248">
        <f t="shared" si="0"/>
        <v>100.64005599999999</v>
      </c>
      <c r="J18" s="129">
        <v>119</v>
      </c>
      <c r="K18" s="43"/>
      <c r="L18" s="31">
        <f t="shared" si="1"/>
        <v>0</v>
      </c>
      <c r="M18" s="205">
        <f t="shared" si="4"/>
        <v>0</v>
      </c>
      <c r="N18" s="19"/>
    </row>
    <row r="19" spans="1:14" ht="21" customHeight="1">
      <c r="A19" s="201"/>
      <c r="B19" s="203">
        <v>270</v>
      </c>
      <c r="C19" s="74" t="s">
        <v>375</v>
      </c>
      <c r="D19" s="68" t="s">
        <v>378</v>
      </c>
      <c r="E19" s="29">
        <v>0.303</v>
      </c>
      <c r="F19" s="206">
        <v>139.4876</v>
      </c>
      <c r="G19" s="248">
        <f t="shared" si="3"/>
        <v>168.77999599999998</v>
      </c>
      <c r="H19" s="206">
        <v>169.5537</v>
      </c>
      <c r="I19" s="248">
        <f t="shared" si="0"/>
        <v>205.159977</v>
      </c>
      <c r="J19" s="129">
        <v>241</v>
      </c>
      <c r="K19" s="43"/>
      <c r="L19" s="31">
        <f t="shared" si="1"/>
        <v>0</v>
      </c>
      <c r="M19" s="205">
        <f t="shared" si="4"/>
        <v>0</v>
      </c>
      <c r="N19" s="19"/>
    </row>
    <row r="20" spans="1:14" ht="21" customHeight="1">
      <c r="A20" s="202"/>
      <c r="B20" s="203">
        <v>306</v>
      </c>
      <c r="C20" s="74" t="s">
        <v>383</v>
      </c>
      <c r="D20" s="68" t="s">
        <v>379</v>
      </c>
      <c r="E20" s="29">
        <v>0.364</v>
      </c>
      <c r="F20" s="206">
        <v>163.3884</v>
      </c>
      <c r="G20" s="248">
        <f t="shared" si="3"/>
        <v>197.699964</v>
      </c>
      <c r="H20" s="210">
        <v>198.4132</v>
      </c>
      <c r="I20" s="248">
        <f t="shared" si="0"/>
        <v>240.07997199999997</v>
      </c>
      <c r="J20" s="129">
        <v>282</v>
      </c>
      <c r="K20" s="43"/>
      <c r="L20" s="31">
        <f t="shared" si="1"/>
        <v>0</v>
      </c>
      <c r="M20" s="205">
        <f t="shared" si="4"/>
        <v>0</v>
      </c>
      <c r="N20" s="19"/>
    </row>
    <row r="21" spans="1:14" ht="21" customHeight="1">
      <c r="A21" s="343" t="s">
        <v>39</v>
      </c>
      <c r="B21" s="28">
        <v>26</v>
      </c>
      <c r="C21" s="74" t="s">
        <v>376</v>
      </c>
      <c r="D21" s="68" t="s">
        <v>16</v>
      </c>
      <c r="E21" s="29">
        <v>0.057</v>
      </c>
      <c r="F21" s="206">
        <v>30.281</v>
      </c>
      <c r="G21" s="248">
        <f t="shared" si="3"/>
        <v>36.64001</v>
      </c>
      <c r="H21" s="206">
        <v>36.7521</v>
      </c>
      <c r="I21" s="248">
        <f t="shared" si="0"/>
        <v>44.470040999999995</v>
      </c>
      <c r="J21" s="129">
        <v>52</v>
      </c>
      <c r="K21" s="43"/>
      <c r="L21" s="31">
        <f t="shared" si="1"/>
        <v>0</v>
      </c>
      <c r="M21" s="205">
        <f t="shared" si="4"/>
        <v>0</v>
      </c>
      <c r="N21" s="19"/>
    </row>
    <row r="22" spans="1:14" ht="21" customHeight="1">
      <c r="A22" s="344"/>
      <c r="B22" s="28">
        <v>27</v>
      </c>
      <c r="C22" s="74" t="s">
        <v>152</v>
      </c>
      <c r="D22" s="68" t="s">
        <v>17</v>
      </c>
      <c r="E22" s="29">
        <v>0.119</v>
      </c>
      <c r="F22" s="206">
        <v>63.2727</v>
      </c>
      <c r="G22" s="248">
        <f t="shared" si="3"/>
        <v>76.559967</v>
      </c>
      <c r="H22" s="206">
        <v>76.8099</v>
      </c>
      <c r="I22" s="248">
        <f t="shared" si="0"/>
        <v>92.939979</v>
      </c>
      <c r="J22" s="129">
        <v>109</v>
      </c>
      <c r="K22" s="43"/>
      <c r="L22" s="31">
        <f t="shared" si="1"/>
        <v>0</v>
      </c>
      <c r="M22" s="205">
        <f t="shared" si="4"/>
        <v>0</v>
      </c>
      <c r="N22" s="19"/>
    </row>
    <row r="23" spans="1:14" ht="21" customHeight="1">
      <c r="A23" s="345"/>
      <c r="B23" s="28">
        <v>36</v>
      </c>
      <c r="C23" s="74" t="s">
        <v>216</v>
      </c>
      <c r="D23" s="68" t="s">
        <v>18</v>
      </c>
      <c r="E23" s="29">
        <v>0.123</v>
      </c>
      <c r="F23" s="206">
        <v>65.4463</v>
      </c>
      <c r="G23" s="248">
        <f t="shared" si="3"/>
        <v>79.190023</v>
      </c>
      <c r="H23" s="206">
        <v>79.4628</v>
      </c>
      <c r="I23" s="248">
        <f t="shared" si="0"/>
        <v>96.149988</v>
      </c>
      <c r="J23" s="129">
        <v>113</v>
      </c>
      <c r="K23" s="43"/>
      <c r="L23" s="31">
        <f t="shared" si="1"/>
        <v>0</v>
      </c>
      <c r="M23" s="205">
        <f t="shared" si="4"/>
        <v>0</v>
      </c>
      <c r="N23" s="19"/>
    </row>
    <row r="24" spans="1:14" ht="21" customHeight="1">
      <c r="A24" s="343" t="s">
        <v>326</v>
      </c>
      <c r="B24" s="28">
        <v>19</v>
      </c>
      <c r="C24" s="74" t="s">
        <v>63</v>
      </c>
      <c r="D24" s="68" t="s">
        <v>19</v>
      </c>
      <c r="E24" s="29">
        <v>0.103</v>
      </c>
      <c r="F24" s="206">
        <v>54.5289</v>
      </c>
      <c r="G24" s="248">
        <f t="shared" si="3"/>
        <v>65.979969</v>
      </c>
      <c r="H24" s="206">
        <v>66.1983</v>
      </c>
      <c r="I24" s="248">
        <f t="shared" si="0"/>
        <v>80.099943</v>
      </c>
      <c r="J24" s="129">
        <v>94</v>
      </c>
      <c r="K24" s="43"/>
      <c r="L24" s="31">
        <f t="shared" si="1"/>
        <v>0</v>
      </c>
      <c r="M24" s="205">
        <f t="shared" si="4"/>
        <v>0</v>
      </c>
      <c r="N24" s="19"/>
    </row>
    <row r="25" spans="1:14" ht="21" customHeight="1">
      <c r="A25" s="344"/>
      <c r="B25" s="28">
        <v>21</v>
      </c>
      <c r="C25" s="74" t="s">
        <v>153</v>
      </c>
      <c r="D25" s="68" t="s">
        <v>20</v>
      </c>
      <c r="E25" s="29">
        <v>0.103</v>
      </c>
      <c r="F25" s="206">
        <v>54.5289</v>
      </c>
      <c r="G25" s="248">
        <f t="shared" si="3"/>
        <v>65.979969</v>
      </c>
      <c r="H25" s="206">
        <v>66.1983</v>
      </c>
      <c r="I25" s="248">
        <f t="shared" si="0"/>
        <v>80.099943</v>
      </c>
      <c r="J25" s="129">
        <v>94</v>
      </c>
      <c r="K25" s="43"/>
      <c r="L25" s="31">
        <f t="shared" si="1"/>
        <v>0</v>
      </c>
      <c r="M25" s="205">
        <f t="shared" si="4"/>
        <v>0</v>
      </c>
      <c r="N25" s="19"/>
    </row>
    <row r="26" spans="1:14" ht="21" customHeight="1">
      <c r="A26" s="344"/>
      <c r="B26" s="28">
        <v>71</v>
      </c>
      <c r="C26" s="74" t="s">
        <v>370</v>
      </c>
      <c r="D26" s="68" t="s">
        <v>21</v>
      </c>
      <c r="E26" s="29">
        <v>0.123</v>
      </c>
      <c r="F26" s="206">
        <v>65.5537</v>
      </c>
      <c r="G26" s="248">
        <f t="shared" si="3"/>
        <v>79.31997700000001</v>
      </c>
      <c r="H26" s="206">
        <v>79.5868</v>
      </c>
      <c r="I26" s="248">
        <f t="shared" si="0"/>
        <v>96.300028</v>
      </c>
      <c r="J26" s="129">
        <v>113</v>
      </c>
      <c r="K26" s="43"/>
      <c r="L26" s="31">
        <f t="shared" si="1"/>
        <v>0</v>
      </c>
      <c r="M26" s="205">
        <f t="shared" si="4"/>
        <v>0</v>
      </c>
      <c r="N26" s="19"/>
    </row>
    <row r="27" spans="1:14" ht="21" customHeight="1">
      <c r="A27" s="344"/>
      <c r="B27" s="28">
        <v>200</v>
      </c>
      <c r="C27" s="74" t="s">
        <v>215</v>
      </c>
      <c r="D27" s="68" t="s">
        <v>218</v>
      </c>
      <c r="E27" s="29">
        <v>0.066</v>
      </c>
      <c r="F27" s="206">
        <v>34.8678</v>
      </c>
      <c r="G27" s="248">
        <f t="shared" si="3"/>
        <v>42.190038</v>
      </c>
      <c r="H27" s="206">
        <v>42.3223</v>
      </c>
      <c r="I27" s="248">
        <f t="shared" si="0"/>
        <v>51.209982999999994</v>
      </c>
      <c r="J27" s="130">
        <v>60</v>
      </c>
      <c r="K27" s="43"/>
      <c r="L27" s="31">
        <f t="shared" si="1"/>
        <v>0</v>
      </c>
      <c r="M27" s="205">
        <f t="shared" si="4"/>
        <v>0</v>
      </c>
      <c r="N27" s="19"/>
    </row>
    <row r="28" spans="1:14" ht="21" customHeight="1">
      <c r="A28" s="344"/>
      <c r="B28" s="28">
        <v>216</v>
      </c>
      <c r="C28" s="346" t="s">
        <v>85</v>
      </c>
      <c r="D28" s="347"/>
      <c r="E28" s="29">
        <v>0.548</v>
      </c>
      <c r="F28" s="206">
        <v>300.8182</v>
      </c>
      <c r="G28" s="248">
        <f t="shared" si="3"/>
        <v>363.99002199999995</v>
      </c>
      <c r="H28" s="206">
        <v>365.1901</v>
      </c>
      <c r="I28" s="248">
        <f t="shared" si="0"/>
        <v>441.88002099999994</v>
      </c>
      <c r="J28" s="129">
        <v>520</v>
      </c>
      <c r="K28" s="43"/>
      <c r="L28" s="31">
        <f t="shared" si="1"/>
        <v>0</v>
      </c>
      <c r="M28" s="205">
        <f t="shared" si="4"/>
        <v>0</v>
      </c>
      <c r="N28" s="19"/>
    </row>
    <row r="29" spans="1:14" ht="21" customHeight="1">
      <c r="A29" s="344"/>
      <c r="B29" s="28">
        <v>217</v>
      </c>
      <c r="C29" s="346" t="s">
        <v>86</v>
      </c>
      <c r="D29" s="347"/>
      <c r="E29" s="29">
        <v>0.555</v>
      </c>
      <c r="F29" s="206">
        <v>304.9008</v>
      </c>
      <c r="G29" s="248">
        <f t="shared" si="3"/>
        <v>368.929968</v>
      </c>
      <c r="H29" s="206">
        <v>368.6529</v>
      </c>
      <c r="I29" s="248">
        <f t="shared" si="0"/>
        <v>446.07000899999997</v>
      </c>
      <c r="J29" s="129">
        <v>527</v>
      </c>
      <c r="K29" s="43"/>
      <c r="L29" s="31">
        <f t="shared" si="1"/>
        <v>0</v>
      </c>
      <c r="M29" s="205">
        <f t="shared" si="4"/>
        <v>0</v>
      </c>
      <c r="N29" s="19"/>
    </row>
    <row r="30" spans="1:14" ht="21" customHeight="1">
      <c r="A30" s="344"/>
      <c r="B30" s="28">
        <v>237</v>
      </c>
      <c r="C30" s="54" t="s">
        <v>214</v>
      </c>
      <c r="D30" s="55" t="s">
        <v>87</v>
      </c>
      <c r="E30" s="29">
        <v>0.11</v>
      </c>
      <c r="F30" s="206">
        <v>58.6116</v>
      </c>
      <c r="G30" s="248">
        <f t="shared" si="3"/>
        <v>70.920036</v>
      </c>
      <c r="H30" s="206">
        <v>71.1983</v>
      </c>
      <c r="I30" s="248">
        <f t="shared" si="0"/>
        <v>86.14994300000001</v>
      </c>
      <c r="J30" s="129">
        <v>101</v>
      </c>
      <c r="K30" s="43"/>
      <c r="L30" s="31">
        <f t="shared" si="1"/>
        <v>0</v>
      </c>
      <c r="M30" s="205">
        <f t="shared" si="4"/>
        <v>0</v>
      </c>
      <c r="N30" s="19"/>
    </row>
    <row r="31" spans="1:14" s="66" customFormat="1" ht="21" customHeight="1">
      <c r="A31" s="64"/>
      <c r="B31" s="69">
        <v>289</v>
      </c>
      <c r="C31" s="54" t="s">
        <v>332</v>
      </c>
      <c r="D31" s="55" t="s">
        <v>333</v>
      </c>
      <c r="E31" s="70">
        <v>0.134</v>
      </c>
      <c r="F31" s="211">
        <v>59.9669</v>
      </c>
      <c r="G31" s="248">
        <f t="shared" si="3"/>
        <v>72.559949</v>
      </c>
      <c r="H31" s="211">
        <v>72.876</v>
      </c>
      <c r="I31" s="248">
        <f t="shared" si="0"/>
        <v>88.17996000000001</v>
      </c>
      <c r="J31" s="129">
        <v>104</v>
      </c>
      <c r="K31" s="71"/>
      <c r="L31" s="68">
        <f>E31*K31</f>
        <v>0</v>
      </c>
      <c r="M31" s="205">
        <f t="shared" si="4"/>
        <v>0</v>
      </c>
      <c r="N31" s="65"/>
    </row>
    <row r="32" spans="1:14" ht="21" customHeight="1">
      <c r="A32" s="343" t="s">
        <v>40</v>
      </c>
      <c r="B32" s="28">
        <v>37</v>
      </c>
      <c r="C32" s="74" t="s">
        <v>65</v>
      </c>
      <c r="D32" s="68" t="s">
        <v>22</v>
      </c>
      <c r="E32" s="29">
        <v>0.068</v>
      </c>
      <c r="F32" s="206">
        <v>36.0496</v>
      </c>
      <c r="G32" s="248">
        <f t="shared" si="3"/>
        <v>43.620016</v>
      </c>
      <c r="H32" s="206">
        <v>43.7769</v>
      </c>
      <c r="I32" s="248">
        <f t="shared" si="0"/>
        <v>52.970048999999996</v>
      </c>
      <c r="J32" s="129">
        <v>62</v>
      </c>
      <c r="K32" s="43"/>
      <c r="L32" s="31">
        <f t="shared" si="1"/>
        <v>0</v>
      </c>
      <c r="M32" s="205">
        <f t="shared" si="4"/>
        <v>0</v>
      </c>
      <c r="N32" s="19"/>
    </row>
    <row r="33" spans="1:14" ht="21" customHeight="1">
      <c r="A33" s="344"/>
      <c r="B33" s="28">
        <v>39</v>
      </c>
      <c r="C33" s="74" t="s">
        <v>66</v>
      </c>
      <c r="D33" s="68" t="s">
        <v>23</v>
      </c>
      <c r="E33" s="29">
        <v>0.114</v>
      </c>
      <c r="F33" s="206">
        <v>60.6529</v>
      </c>
      <c r="G33" s="248">
        <f t="shared" si="3"/>
        <v>73.390009</v>
      </c>
      <c r="H33" s="206">
        <v>73.6281</v>
      </c>
      <c r="I33" s="248">
        <f t="shared" si="0"/>
        <v>89.090001</v>
      </c>
      <c r="J33" s="129">
        <v>105</v>
      </c>
      <c r="K33" s="43"/>
      <c r="L33" s="31">
        <f t="shared" si="1"/>
        <v>0</v>
      </c>
      <c r="M33" s="205">
        <f t="shared" si="4"/>
        <v>0</v>
      </c>
      <c r="N33" s="19"/>
    </row>
    <row r="34" spans="1:14" ht="21" customHeight="1">
      <c r="A34" s="344"/>
      <c r="B34" s="28">
        <v>47</v>
      </c>
      <c r="C34" s="74" t="s">
        <v>67</v>
      </c>
      <c r="D34" s="68" t="s">
        <v>24</v>
      </c>
      <c r="E34" s="29">
        <v>0.068</v>
      </c>
      <c r="F34" s="206">
        <v>36.0496</v>
      </c>
      <c r="G34" s="248">
        <f t="shared" si="3"/>
        <v>43.620016</v>
      </c>
      <c r="H34" s="206">
        <v>43.7769</v>
      </c>
      <c r="I34" s="248">
        <f t="shared" si="0"/>
        <v>52.970048999999996</v>
      </c>
      <c r="J34" s="129">
        <v>62</v>
      </c>
      <c r="K34" s="43"/>
      <c r="L34" s="31">
        <f t="shared" si="1"/>
        <v>0</v>
      </c>
      <c r="M34" s="205">
        <f t="shared" si="4"/>
        <v>0</v>
      </c>
      <c r="N34" s="19"/>
    </row>
    <row r="35" spans="1:14" ht="21" customHeight="1">
      <c r="A35" s="344"/>
      <c r="B35" s="28">
        <v>48</v>
      </c>
      <c r="C35" s="74" t="s">
        <v>68</v>
      </c>
      <c r="D35" s="68" t="s">
        <v>25</v>
      </c>
      <c r="E35" s="29">
        <v>0.066</v>
      </c>
      <c r="F35" s="206">
        <v>34.8678</v>
      </c>
      <c r="G35" s="248">
        <f t="shared" si="3"/>
        <v>42.190038</v>
      </c>
      <c r="H35" s="206">
        <v>42.3223</v>
      </c>
      <c r="I35" s="248">
        <f t="shared" si="0"/>
        <v>51.209982999999994</v>
      </c>
      <c r="J35" s="129">
        <v>60</v>
      </c>
      <c r="K35" s="43"/>
      <c r="L35" s="31">
        <f t="shared" si="1"/>
        <v>0</v>
      </c>
      <c r="M35" s="205">
        <f t="shared" si="4"/>
        <v>0</v>
      </c>
      <c r="N35" s="19"/>
    </row>
    <row r="36" spans="1:14" ht="21" customHeight="1">
      <c r="A36" s="344"/>
      <c r="B36" s="28">
        <v>54</v>
      </c>
      <c r="C36" s="74" t="s">
        <v>192</v>
      </c>
      <c r="D36" s="68" t="s">
        <v>195</v>
      </c>
      <c r="E36" s="29">
        <v>0.111</v>
      </c>
      <c r="F36" s="206">
        <v>58.9008</v>
      </c>
      <c r="G36" s="248">
        <f t="shared" si="3"/>
        <v>71.26996799999999</v>
      </c>
      <c r="H36" s="206">
        <v>71.5041</v>
      </c>
      <c r="I36" s="248">
        <f t="shared" si="0"/>
        <v>86.519961</v>
      </c>
      <c r="J36" s="129">
        <v>102</v>
      </c>
      <c r="K36" s="43"/>
      <c r="L36" s="31">
        <f t="shared" si="1"/>
        <v>0</v>
      </c>
      <c r="M36" s="205">
        <f t="shared" si="4"/>
        <v>0</v>
      </c>
      <c r="N36" s="19"/>
    </row>
    <row r="37" spans="1:14" ht="21" customHeight="1">
      <c r="A37" s="344"/>
      <c r="B37" s="28">
        <v>65</v>
      </c>
      <c r="C37" s="74" t="s">
        <v>69</v>
      </c>
      <c r="D37" s="68" t="s">
        <v>252</v>
      </c>
      <c r="E37" s="29">
        <v>0.068</v>
      </c>
      <c r="F37" s="206">
        <v>36.0496</v>
      </c>
      <c r="G37" s="248">
        <f t="shared" si="3"/>
        <v>43.620016</v>
      </c>
      <c r="H37" s="206">
        <v>43.7769</v>
      </c>
      <c r="I37" s="248">
        <f t="shared" si="0"/>
        <v>52.970048999999996</v>
      </c>
      <c r="J37" s="129">
        <v>62</v>
      </c>
      <c r="K37" s="43"/>
      <c r="L37" s="31">
        <f t="shared" si="1"/>
        <v>0</v>
      </c>
      <c r="M37" s="205">
        <f t="shared" si="4"/>
        <v>0</v>
      </c>
      <c r="N37" s="19"/>
    </row>
    <row r="38" spans="1:14" ht="21" customHeight="1">
      <c r="A38" s="344"/>
      <c r="B38" s="28">
        <v>68</v>
      </c>
      <c r="C38" s="74" t="s">
        <v>154</v>
      </c>
      <c r="D38" s="68" t="s">
        <v>26</v>
      </c>
      <c r="E38" s="29">
        <v>0.045</v>
      </c>
      <c r="F38" s="206">
        <v>23.9421</v>
      </c>
      <c r="G38" s="248">
        <f t="shared" si="3"/>
        <v>28.969941</v>
      </c>
      <c r="H38" s="206">
        <v>29.0496</v>
      </c>
      <c r="I38" s="248">
        <f t="shared" si="0"/>
        <v>35.150016</v>
      </c>
      <c r="J38" s="129">
        <v>41</v>
      </c>
      <c r="K38" s="43"/>
      <c r="L38" s="31">
        <f t="shared" si="1"/>
        <v>0</v>
      </c>
      <c r="M38" s="205">
        <f t="shared" si="4"/>
        <v>0</v>
      </c>
      <c r="N38" s="19"/>
    </row>
    <row r="39" spans="1:14" ht="21" customHeight="1">
      <c r="A39" s="344"/>
      <c r="B39" s="28">
        <v>72</v>
      </c>
      <c r="C39" s="74" t="s">
        <v>70</v>
      </c>
      <c r="D39" s="68" t="s">
        <v>27</v>
      </c>
      <c r="E39" s="29">
        <v>0.123</v>
      </c>
      <c r="F39" s="206">
        <v>65.5537</v>
      </c>
      <c r="G39" s="248">
        <f t="shared" si="3"/>
        <v>79.31997700000001</v>
      </c>
      <c r="H39" s="206">
        <v>79.5868</v>
      </c>
      <c r="I39" s="248">
        <f t="shared" si="0"/>
        <v>96.300028</v>
      </c>
      <c r="J39" s="129">
        <v>113</v>
      </c>
      <c r="K39" s="43"/>
      <c r="L39" s="31">
        <f t="shared" si="1"/>
        <v>0</v>
      </c>
      <c r="M39" s="205">
        <f t="shared" si="4"/>
        <v>0</v>
      </c>
      <c r="N39" s="19"/>
    </row>
    <row r="40" spans="1:14" ht="21" customHeight="1">
      <c r="A40" s="344"/>
      <c r="B40" s="28">
        <v>73</v>
      </c>
      <c r="C40" s="74" t="s">
        <v>324</v>
      </c>
      <c r="D40" s="68" t="s">
        <v>323</v>
      </c>
      <c r="E40" s="29">
        <v>0.118</v>
      </c>
      <c r="F40" s="206">
        <v>62.2562</v>
      </c>
      <c r="G40" s="248">
        <f t="shared" si="3"/>
        <v>75.330002</v>
      </c>
      <c r="H40" s="206">
        <v>75.6198</v>
      </c>
      <c r="I40" s="248">
        <f t="shared" si="0"/>
        <v>91.49995799999999</v>
      </c>
      <c r="J40" s="129">
        <v>108</v>
      </c>
      <c r="K40" s="43"/>
      <c r="L40" s="31">
        <f t="shared" si="1"/>
        <v>0</v>
      </c>
      <c r="M40" s="205">
        <f t="shared" si="4"/>
        <v>0</v>
      </c>
      <c r="N40" s="19"/>
    </row>
    <row r="41" spans="1:14" ht="21" customHeight="1">
      <c r="A41" s="344"/>
      <c r="B41" s="28">
        <v>198</v>
      </c>
      <c r="C41" s="74" t="s">
        <v>84</v>
      </c>
      <c r="D41" s="68" t="s">
        <v>28</v>
      </c>
      <c r="E41" s="29">
        <v>0.052</v>
      </c>
      <c r="F41" s="206">
        <v>27.6198</v>
      </c>
      <c r="G41" s="248">
        <f t="shared" si="3"/>
        <v>33.419958</v>
      </c>
      <c r="H41" s="206">
        <v>33.5702</v>
      </c>
      <c r="I41" s="248">
        <f t="shared" si="0"/>
        <v>40.619942</v>
      </c>
      <c r="J41" s="129">
        <v>48</v>
      </c>
      <c r="K41" s="43"/>
      <c r="L41" s="31">
        <f t="shared" si="1"/>
        <v>0</v>
      </c>
      <c r="M41" s="205">
        <f t="shared" si="4"/>
        <v>0</v>
      </c>
      <c r="N41" s="19"/>
    </row>
    <row r="42" spans="1:14" ht="21" customHeight="1">
      <c r="A42" s="344"/>
      <c r="B42" s="28">
        <v>206</v>
      </c>
      <c r="C42" s="74" t="s">
        <v>83</v>
      </c>
      <c r="D42" s="68" t="s">
        <v>33</v>
      </c>
      <c r="E42" s="29">
        <v>0.09</v>
      </c>
      <c r="F42" s="206">
        <v>47.9421</v>
      </c>
      <c r="G42" s="248">
        <f t="shared" si="3"/>
        <v>58.009941000000005</v>
      </c>
      <c r="H42" s="206">
        <v>58.2314</v>
      </c>
      <c r="I42" s="248">
        <f t="shared" si="0"/>
        <v>70.459994</v>
      </c>
      <c r="J42" s="129">
        <v>83</v>
      </c>
      <c r="K42" s="43"/>
      <c r="L42" s="31">
        <f t="shared" si="1"/>
        <v>0</v>
      </c>
      <c r="M42" s="205">
        <f t="shared" si="4"/>
        <v>0</v>
      </c>
      <c r="N42" s="19"/>
    </row>
    <row r="43" spans="1:14" ht="21" customHeight="1">
      <c r="A43" s="344"/>
      <c r="B43" s="28">
        <v>214</v>
      </c>
      <c r="C43" s="74" t="s">
        <v>81</v>
      </c>
      <c r="D43" s="68" t="s">
        <v>34</v>
      </c>
      <c r="E43" s="29">
        <v>0.078</v>
      </c>
      <c r="F43" s="206">
        <v>41.3884</v>
      </c>
      <c r="G43" s="248">
        <f t="shared" si="3"/>
        <v>50.079964</v>
      </c>
      <c r="H43" s="206">
        <v>50.281</v>
      </c>
      <c r="I43" s="248">
        <f t="shared" si="0"/>
        <v>60.84001</v>
      </c>
      <c r="J43" s="129">
        <v>72</v>
      </c>
      <c r="K43" s="43"/>
      <c r="L43" s="31">
        <f t="shared" si="1"/>
        <v>0</v>
      </c>
      <c r="M43" s="205">
        <f t="shared" si="4"/>
        <v>0</v>
      </c>
      <c r="N43" s="19"/>
    </row>
    <row r="44" spans="1:14" ht="21" customHeight="1">
      <c r="A44" s="344"/>
      <c r="B44" s="69">
        <v>215</v>
      </c>
      <c r="C44" s="74" t="s">
        <v>341</v>
      </c>
      <c r="D44" s="75" t="s">
        <v>340</v>
      </c>
      <c r="E44" s="70">
        <v>0.1</v>
      </c>
      <c r="F44" s="211">
        <v>52.2975</v>
      </c>
      <c r="G44" s="248">
        <f t="shared" si="3"/>
        <v>63.279975</v>
      </c>
      <c r="H44" s="211">
        <v>63.5537</v>
      </c>
      <c r="I44" s="248">
        <f t="shared" si="0"/>
        <v>76.89997699999999</v>
      </c>
      <c r="J44" s="129">
        <v>90</v>
      </c>
      <c r="K44" s="71"/>
      <c r="L44" s="68">
        <f t="shared" si="1"/>
        <v>0</v>
      </c>
      <c r="M44" s="205">
        <f t="shared" si="4"/>
        <v>0</v>
      </c>
      <c r="N44" s="19"/>
    </row>
    <row r="45" spans="1:14" ht="21" customHeight="1">
      <c r="A45" s="344"/>
      <c r="B45" s="28">
        <v>222</v>
      </c>
      <c r="C45" s="74" t="s">
        <v>64</v>
      </c>
      <c r="D45" s="68" t="s">
        <v>51</v>
      </c>
      <c r="E45" s="29">
        <v>0.097</v>
      </c>
      <c r="F45" s="206">
        <v>51.2397</v>
      </c>
      <c r="G45" s="248">
        <f t="shared" si="3"/>
        <v>62.000037</v>
      </c>
      <c r="H45" s="206">
        <v>62.2231</v>
      </c>
      <c r="I45" s="248">
        <f t="shared" si="0"/>
        <v>75.289951</v>
      </c>
      <c r="J45" s="129">
        <v>89</v>
      </c>
      <c r="K45" s="43"/>
      <c r="L45" s="31">
        <f t="shared" si="1"/>
        <v>0</v>
      </c>
      <c r="M45" s="205">
        <f t="shared" si="4"/>
        <v>0</v>
      </c>
      <c r="N45" s="19"/>
    </row>
    <row r="46" spans="1:14" ht="21" customHeight="1">
      <c r="A46" s="344"/>
      <c r="B46" s="28">
        <v>235</v>
      </c>
      <c r="C46" s="74" t="s">
        <v>82</v>
      </c>
      <c r="D46" s="68" t="s">
        <v>53</v>
      </c>
      <c r="E46" s="29">
        <v>0.1</v>
      </c>
      <c r="F46" s="206">
        <v>53.281</v>
      </c>
      <c r="G46" s="248">
        <f t="shared" si="3"/>
        <v>64.47001</v>
      </c>
      <c r="H46" s="206">
        <v>64.7686</v>
      </c>
      <c r="I46" s="248">
        <f t="shared" si="0"/>
        <v>78.370006</v>
      </c>
      <c r="J46" s="129">
        <v>92</v>
      </c>
      <c r="K46" s="43"/>
      <c r="L46" s="31">
        <f aca="true" t="shared" si="5" ref="L46:L73">E46*K46</f>
        <v>0</v>
      </c>
      <c r="M46" s="205">
        <f t="shared" si="4"/>
        <v>0</v>
      </c>
      <c r="N46" s="19"/>
    </row>
    <row r="47" spans="1:14" ht="21" customHeight="1">
      <c r="A47" s="344"/>
      <c r="B47" s="28">
        <v>262</v>
      </c>
      <c r="C47" s="74" t="s">
        <v>193</v>
      </c>
      <c r="D47" s="68" t="s">
        <v>196</v>
      </c>
      <c r="E47" s="29">
        <v>0.1</v>
      </c>
      <c r="F47" s="206">
        <v>52.4793</v>
      </c>
      <c r="G47" s="248">
        <f t="shared" si="3"/>
        <v>63.499953</v>
      </c>
      <c r="H47" s="206">
        <v>63.7934</v>
      </c>
      <c r="I47" s="248">
        <f>H47*1.21</f>
        <v>77.19001399999999</v>
      </c>
      <c r="J47" s="129">
        <v>91</v>
      </c>
      <c r="K47" s="43"/>
      <c r="L47" s="31">
        <f t="shared" si="5"/>
        <v>0</v>
      </c>
      <c r="M47" s="205">
        <f t="shared" si="4"/>
        <v>0</v>
      </c>
      <c r="N47" s="19"/>
    </row>
    <row r="48" spans="1:14" ht="21" customHeight="1">
      <c r="A48" s="344"/>
      <c r="B48" s="28">
        <v>263</v>
      </c>
      <c r="C48" s="74" t="s">
        <v>419</v>
      </c>
      <c r="D48" s="68" t="s">
        <v>418</v>
      </c>
      <c r="E48" s="29">
        <v>0.097</v>
      </c>
      <c r="F48" s="206">
        <v>53.1735</v>
      </c>
      <c r="G48" s="248">
        <f t="shared" si="3"/>
        <v>64.339935</v>
      </c>
      <c r="H48" s="206">
        <v>64.5702</v>
      </c>
      <c r="I48" s="248">
        <f>H48*1.21</f>
        <v>78.129942</v>
      </c>
      <c r="J48" s="129">
        <v>92</v>
      </c>
      <c r="K48" s="43"/>
      <c r="L48" s="31">
        <f t="shared" si="5"/>
        <v>0</v>
      </c>
      <c r="M48" s="205">
        <f t="shared" si="4"/>
        <v>0</v>
      </c>
      <c r="N48" s="19"/>
    </row>
    <row r="49" spans="1:14" ht="21" customHeight="1">
      <c r="A49" s="344"/>
      <c r="B49" s="28">
        <v>264</v>
      </c>
      <c r="C49" s="74" t="s">
        <v>194</v>
      </c>
      <c r="D49" s="68" t="s">
        <v>197</v>
      </c>
      <c r="E49" s="29">
        <v>0.128</v>
      </c>
      <c r="F49" s="206">
        <v>59.8264</v>
      </c>
      <c r="G49" s="248">
        <f t="shared" si="3"/>
        <v>72.389944</v>
      </c>
      <c r="H49" s="206">
        <v>72.6694</v>
      </c>
      <c r="I49" s="248">
        <f t="shared" si="0"/>
        <v>87.92997399999999</v>
      </c>
      <c r="J49" s="129">
        <v>104</v>
      </c>
      <c r="K49" s="43"/>
      <c r="L49" s="31">
        <f t="shared" si="5"/>
        <v>0</v>
      </c>
      <c r="M49" s="205">
        <f t="shared" si="4"/>
        <v>0</v>
      </c>
      <c r="N49" s="19"/>
    </row>
    <row r="50" spans="1:14" ht="21" customHeight="1">
      <c r="A50" s="201"/>
      <c r="B50" s="28">
        <v>271</v>
      </c>
      <c r="C50" s="74" t="s">
        <v>420</v>
      </c>
      <c r="D50" s="68" t="s">
        <v>421</v>
      </c>
      <c r="E50" s="29">
        <v>0.152</v>
      </c>
      <c r="F50" s="206">
        <v>79.9669</v>
      </c>
      <c r="G50" s="248">
        <f t="shared" si="3"/>
        <v>96.75994899999999</v>
      </c>
      <c r="H50" s="206">
        <v>97.1074</v>
      </c>
      <c r="I50" s="248">
        <f t="shared" si="0"/>
        <v>117.49995399999999</v>
      </c>
      <c r="J50" s="129">
        <v>138</v>
      </c>
      <c r="K50" s="43"/>
      <c r="L50" s="31">
        <f t="shared" si="5"/>
        <v>0</v>
      </c>
      <c r="M50" s="205">
        <f t="shared" si="4"/>
        <v>0</v>
      </c>
      <c r="N50" s="19"/>
    </row>
    <row r="51" spans="1:14" ht="21.75" customHeight="1">
      <c r="A51" s="201"/>
      <c r="B51" s="28">
        <v>312</v>
      </c>
      <c r="C51" s="74" t="s">
        <v>377</v>
      </c>
      <c r="D51" s="68" t="s">
        <v>380</v>
      </c>
      <c r="E51" s="29">
        <v>0.106</v>
      </c>
      <c r="F51" s="206">
        <v>47.7934</v>
      </c>
      <c r="G51" s="248">
        <f t="shared" si="3"/>
        <v>57.830014</v>
      </c>
      <c r="H51" s="206">
        <v>58</v>
      </c>
      <c r="I51" s="248">
        <f t="shared" si="0"/>
        <v>70.17999999999999</v>
      </c>
      <c r="J51" s="129">
        <v>83</v>
      </c>
      <c r="K51" s="43"/>
      <c r="L51" s="31">
        <f t="shared" si="5"/>
        <v>0</v>
      </c>
      <c r="M51" s="205">
        <f>IF(($N$2=1),H51*K51*1.21,F51*K51*1.21)</f>
        <v>0</v>
      </c>
      <c r="N51" s="19"/>
    </row>
    <row r="52" spans="1:14" ht="21" customHeight="1">
      <c r="A52" s="201"/>
      <c r="B52" s="28">
        <v>320</v>
      </c>
      <c r="C52" s="74" t="s">
        <v>410</v>
      </c>
      <c r="D52" s="68" t="s">
        <v>409</v>
      </c>
      <c r="E52" s="29">
        <v>0.24</v>
      </c>
      <c r="F52" s="206">
        <v>108.8016</v>
      </c>
      <c r="G52" s="248">
        <f t="shared" si="3"/>
        <v>131.649936</v>
      </c>
      <c r="H52" s="206">
        <v>132.0661</v>
      </c>
      <c r="I52" s="248">
        <f t="shared" si="0"/>
        <v>159.799981</v>
      </c>
      <c r="J52" s="129">
        <v>188</v>
      </c>
      <c r="K52" s="43"/>
      <c r="L52" s="31">
        <f t="shared" si="5"/>
        <v>0</v>
      </c>
      <c r="M52" s="205">
        <f>IF(($N$2=1),H52*K52*1.21,F52*K52*1.21)</f>
        <v>0</v>
      </c>
      <c r="N52" s="19"/>
    </row>
    <row r="53" spans="1:14" ht="21" customHeight="1">
      <c r="A53" s="338" t="s">
        <v>41</v>
      </c>
      <c r="B53" s="28">
        <v>14</v>
      </c>
      <c r="C53" s="74" t="s">
        <v>164</v>
      </c>
      <c r="D53" s="68" t="s">
        <v>267</v>
      </c>
      <c r="E53" s="29">
        <v>0.068</v>
      </c>
      <c r="F53" s="206">
        <v>36.0496</v>
      </c>
      <c r="G53" s="248">
        <f t="shared" si="3"/>
        <v>43.620016</v>
      </c>
      <c r="H53" s="206">
        <v>43.7769</v>
      </c>
      <c r="I53" s="248">
        <f t="shared" si="0"/>
        <v>52.970048999999996</v>
      </c>
      <c r="J53" s="129">
        <v>62</v>
      </c>
      <c r="K53" s="43"/>
      <c r="L53" s="31">
        <f t="shared" si="5"/>
        <v>0</v>
      </c>
      <c r="M53" s="205">
        <f t="shared" si="4"/>
        <v>0</v>
      </c>
      <c r="N53" s="19"/>
    </row>
    <row r="54" spans="1:14" ht="21" customHeight="1">
      <c r="A54" s="339"/>
      <c r="B54" s="28">
        <v>28</v>
      </c>
      <c r="C54" s="74" t="s">
        <v>80</v>
      </c>
      <c r="D54" s="68" t="s">
        <v>247</v>
      </c>
      <c r="E54" s="29">
        <v>0.029</v>
      </c>
      <c r="F54" s="206">
        <v>15.1983</v>
      </c>
      <c r="G54" s="248">
        <f t="shared" si="3"/>
        <v>18.389943</v>
      </c>
      <c r="H54" s="206">
        <v>18.438</v>
      </c>
      <c r="I54" s="248">
        <f t="shared" si="0"/>
        <v>22.30998</v>
      </c>
      <c r="J54" s="129">
        <v>26</v>
      </c>
      <c r="K54" s="43"/>
      <c r="L54" s="31">
        <f t="shared" si="5"/>
        <v>0</v>
      </c>
      <c r="M54" s="205">
        <f t="shared" si="4"/>
        <v>0</v>
      </c>
      <c r="N54" s="19"/>
    </row>
    <row r="55" spans="1:14" ht="21" customHeight="1">
      <c r="A55" s="339"/>
      <c r="B55" s="28">
        <v>38</v>
      </c>
      <c r="C55" s="74" t="s">
        <v>163</v>
      </c>
      <c r="D55" s="68" t="s">
        <v>266</v>
      </c>
      <c r="E55" s="29">
        <v>0.049</v>
      </c>
      <c r="F55" s="206">
        <v>26.1322</v>
      </c>
      <c r="G55" s="248">
        <f t="shared" si="3"/>
        <v>31.619962</v>
      </c>
      <c r="H55" s="206">
        <v>31.7107</v>
      </c>
      <c r="I55" s="248">
        <f t="shared" si="0"/>
        <v>38.369946999999996</v>
      </c>
      <c r="J55" s="129">
        <v>45</v>
      </c>
      <c r="K55" s="43"/>
      <c r="L55" s="31">
        <f t="shared" si="5"/>
        <v>0</v>
      </c>
      <c r="M55" s="205">
        <f t="shared" si="4"/>
        <v>0</v>
      </c>
      <c r="N55" s="19"/>
    </row>
    <row r="56" spans="1:14" ht="21" customHeight="1">
      <c r="A56" s="339"/>
      <c r="B56" s="28">
        <v>260</v>
      </c>
      <c r="C56" s="74" t="s">
        <v>179</v>
      </c>
      <c r="D56" s="68" t="s">
        <v>265</v>
      </c>
      <c r="E56" s="29">
        <v>0.066</v>
      </c>
      <c r="F56" s="206">
        <v>34.8595</v>
      </c>
      <c r="G56" s="248">
        <f t="shared" si="3"/>
        <v>42.179995</v>
      </c>
      <c r="H56" s="206">
        <v>42.3223</v>
      </c>
      <c r="I56" s="248">
        <f t="shared" si="0"/>
        <v>51.209982999999994</v>
      </c>
      <c r="J56" s="129">
        <v>60</v>
      </c>
      <c r="K56" s="43"/>
      <c r="L56" s="31">
        <f t="shared" si="5"/>
        <v>0</v>
      </c>
      <c r="M56" s="205">
        <f t="shared" si="4"/>
        <v>0</v>
      </c>
      <c r="N56" s="19"/>
    </row>
    <row r="57" spans="1:14" ht="21" customHeight="1">
      <c r="A57" s="339"/>
      <c r="B57" s="28">
        <v>261</v>
      </c>
      <c r="C57" s="74" t="s">
        <v>219</v>
      </c>
      <c r="D57" s="68" t="s">
        <v>264</v>
      </c>
      <c r="E57" s="29">
        <v>0.061</v>
      </c>
      <c r="F57" s="206">
        <v>32.2397</v>
      </c>
      <c r="G57" s="248">
        <f t="shared" si="3"/>
        <v>39.010037</v>
      </c>
      <c r="H57" s="206">
        <v>39.1322</v>
      </c>
      <c r="I57" s="248">
        <f t="shared" si="0"/>
        <v>47.349962</v>
      </c>
      <c r="J57" s="129">
        <v>56</v>
      </c>
      <c r="K57" s="43"/>
      <c r="L57" s="31">
        <f t="shared" si="5"/>
        <v>0</v>
      </c>
      <c r="M57" s="205">
        <f t="shared" si="4"/>
        <v>0</v>
      </c>
      <c r="N57" s="19"/>
    </row>
    <row r="58" spans="1:14" ht="21" customHeight="1">
      <c r="A58" s="339"/>
      <c r="B58" s="28">
        <v>66</v>
      </c>
      <c r="C58" s="74" t="s">
        <v>73</v>
      </c>
      <c r="D58" s="68" t="s">
        <v>263</v>
      </c>
      <c r="E58" s="29">
        <v>0.033</v>
      </c>
      <c r="F58" s="206">
        <v>17.3884</v>
      </c>
      <c r="G58" s="248">
        <f t="shared" si="3"/>
        <v>21.039964</v>
      </c>
      <c r="H58" s="206">
        <v>21.0909</v>
      </c>
      <c r="I58" s="248">
        <f t="shared" si="0"/>
        <v>25.519989000000002</v>
      </c>
      <c r="J58" s="129">
        <v>30</v>
      </c>
      <c r="K58" s="43"/>
      <c r="L58" s="31">
        <f t="shared" si="5"/>
        <v>0</v>
      </c>
      <c r="M58" s="205">
        <f t="shared" si="4"/>
        <v>0</v>
      </c>
      <c r="N58" s="19"/>
    </row>
    <row r="59" spans="1:14" ht="21" customHeight="1">
      <c r="A59" s="339"/>
      <c r="B59" s="28">
        <v>67</v>
      </c>
      <c r="C59" s="74" t="s">
        <v>156</v>
      </c>
      <c r="D59" s="68" t="s">
        <v>262</v>
      </c>
      <c r="E59" s="29">
        <v>0.027</v>
      </c>
      <c r="F59" s="206">
        <v>14.1983</v>
      </c>
      <c r="G59" s="248">
        <f t="shared" si="3"/>
        <v>17.179942999999998</v>
      </c>
      <c r="H59" s="206">
        <v>17.2479</v>
      </c>
      <c r="I59" s="248">
        <f t="shared" si="0"/>
        <v>20.869959</v>
      </c>
      <c r="J59" s="129">
        <v>25</v>
      </c>
      <c r="K59" s="43"/>
      <c r="L59" s="31">
        <f t="shared" si="5"/>
        <v>0</v>
      </c>
      <c r="M59" s="205">
        <f t="shared" si="4"/>
        <v>0</v>
      </c>
      <c r="N59" s="19"/>
    </row>
    <row r="60" spans="1:14" ht="21" customHeight="1">
      <c r="A60" s="339"/>
      <c r="B60" s="28">
        <v>70</v>
      </c>
      <c r="C60" s="74" t="s">
        <v>157</v>
      </c>
      <c r="D60" s="68" t="s">
        <v>29</v>
      </c>
      <c r="E60" s="29">
        <v>0.056</v>
      </c>
      <c r="F60" s="206">
        <v>29.5041</v>
      </c>
      <c r="G60" s="248">
        <f t="shared" si="3"/>
        <v>35.699961</v>
      </c>
      <c r="H60" s="206">
        <v>35.8182</v>
      </c>
      <c r="I60" s="248">
        <f t="shared" si="0"/>
        <v>43.340022</v>
      </c>
      <c r="J60" s="129">
        <v>51</v>
      </c>
      <c r="K60" s="43"/>
      <c r="L60" s="31">
        <f t="shared" si="5"/>
        <v>0</v>
      </c>
      <c r="M60" s="205">
        <f t="shared" si="4"/>
        <v>0</v>
      </c>
      <c r="N60" s="19"/>
    </row>
    <row r="61" spans="1:14" ht="21" customHeight="1">
      <c r="A61" s="339"/>
      <c r="B61" s="28">
        <v>194</v>
      </c>
      <c r="C61" s="74" t="s">
        <v>155</v>
      </c>
      <c r="D61" s="68" t="s">
        <v>260</v>
      </c>
      <c r="E61" s="29">
        <v>0.056</v>
      </c>
      <c r="F61" s="206">
        <v>29.5041</v>
      </c>
      <c r="G61" s="248">
        <f t="shared" si="3"/>
        <v>35.699961</v>
      </c>
      <c r="H61" s="206">
        <v>35.8182</v>
      </c>
      <c r="I61" s="248">
        <f t="shared" si="0"/>
        <v>43.340022</v>
      </c>
      <c r="J61" s="129">
        <v>51</v>
      </c>
      <c r="K61" s="43"/>
      <c r="L61" s="31">
        <f t="shared" si="5"/>
        <v>0</v>
      </c>
      <c r="M61" s="205">
        <f t="shared" si="4"/>
        <v>0</v>
      </c>
      <c r="N61" s="19"/>
    </row>
    <row r="62" spans="1:14" ht="21" customHeight="1">
      <c r="A62" s="67"/>
      <c r="B62" s="28">
        <v>284</v>
      </c>
      <c r="C62" s="74" t="s">
        <v>345</v>
      </c>
      <c r="D62" s="68" t="s">
        <v>327</v>
      </c>
      <c r="E62" s="29">
        <v>0.022</v>
      </c>
      <c r="F62" s="206">
        <v>9.7025</v>
      </c>
      <c r="G62" s="248">
        <f t="shared" si="3"/>
        <v>11.740025000000001</v>
      </c>
      <c r="H62" s="206">
        <v>11.7603</v>
      </c>
      <c r="I62" s="248">
        <f t="shared" si="0"/>
        <v>14.229963000000001</v>
      </c>
      <c r="J62" s="129">
        <v>17</v>
      </c>
      <c r="K62" s="43"/>
      <c r="L62" s="31">
        <f>E62*K62</f>
        <v>0</v>
      </c>
      <c r="M62" s="205">
        <f t="shared" si="4"/>
        <v>0</v>
      </c>
      <c r="N62" s="19"/>
    </row>
    <row r="63" spans="1:14" ht="21" customHeight="1">
      <c r="A63" s="338" t="s">
        <v>42</v>
      </c>
      <c r="B63" s="28">
        <v>40</v>
      </c>
      <c r="C63" s="74" t="s">
        <v>74</v>
      </c>
      <c r="D63" s="68" t="s">
        <v>253</v>
      </c>
      <c r="E63" s="29">
        <v>0.074</v>
      </c>
      <c r="F63" s="206">
        <v>39.2397</v>
      </c>
      <c r="G63" s="248">
        <f t="shared" si="3"/>
        <v>47.480036999999996</v>
      </c>
      <c r="H63" s="206">
        <v>47.6281</v>
      </c>
      <c r="I63" s="248">
        <f t="shared" si="0"/>
        <v>57.630001</v>
      </c>
      <c r="J63" s="129">
        <v>68</v>
      </c>
      <c r="K63" s="43"/>
      <c r="L63" s="31">
        <f t="shared" si="5"/>
        <v>0</v>
      </c>
      <c r="M63" s="205">
        <f t="shared" si="4"/>
        <v>0</v>
      </c>
      <c r="N63" s="19"/>
    </row>
    <row r="64" spans="1:14" ht="21" customHeight="1">
      <c r="A64" s="339"/>
      <c r="B64" s="28">
        <v>22</v>
      </c>
      <c r="C64" s="74" t="s">
        <v>75</v>
      </c>
      <c r="D64" s="68" t="s">
        <v>261</v>
      </c>
      <c r="E64" s="29">
        <v>0.013</v>
      </c>
      <c r="F64" s="206">
        <v>6.9008</v>
      </c>
      <c r="G64" s="248">
        <f>F64*1.21</f>
        <v>8.349968</v>
      </c>
      <c r="H64" s="206">
        <v>8.3802</v>
      </c>
      <c r="I64" s="248">
        <f t="shared" si="0"/>
        <v>10.140042</v>
      </c>
      <c r="J64" s="129">
        <v>12</v>
      </c>
      <c r="K64" s="43"/>
      <c r="L64" s="31">
        <f t="shared" si="5"/>
        <v>0</v>
      </c>
      <c r="M64" s="205">
        <f t="shared" si="4"/>
        <v>0</v>
      </c>
      <c r="N64" s="19"/>
    </row>
    <row r="65" spans="1:14" ht="21" customHeight="1">
      <c r="A65" s="339"/>
      <c r="B65" s="28">
        <v>51</v>
      </c>
      <c r="C65" s="74" t="s">
        <v>158</v>
      </c>
      <c r="D65" s="68" t="s">
        <v>254</v>
      </c>
      <c r="E65" s="29">
        <v>0.074</v>
      </c>
      <c r="F65" s="206">
        <v>39.2397</v>
      </c>
      <c r="G65" s="248">
        <f t="shared" si="3"/>
        <v>47.480036999999996</v>
      </c>
      <c r="H65" s="206">
        <v>47.6281</v>
      </c>
      <c r="I65" s="248">
        <f t="shared" si="0"/>
        <v>57.630001</v>
      </c>
      <c r="J65" s="129">
        <v>68</v>
      </c>
      <c r="K65" s="43"/>
      <c r="L65" s="31">
        <f t="shared" si="5"/>
        <v>0</v>
      </c>
      <c r="M65" s="205">
        <f t="shared" si="4"/>
        <v>0</v>
      </c>
      <c r="N65" s="19"/>
    </row>
    <row r="66" spans="1:14" ht="21" customHeight="1">
      <c r="A66" s="339"/>
      <c r="B66" s="28">
        <v>61</v>
      </c>
      <c r="C66" s="74" t="s">
        <v>77</v>
      </c>
      <c r="D66" s="68" t="s">
        <v>30</v>
      </c>
      <c r="E66" s="29">
        <v>0.056</v>
      </c>
      <c r="F66" s="206">
        <v>29.5041</v>
      </c>
      <c r="G66" s="248">
        <f t="shared" si="3"/>
        <v>35.699961</v>
      </c>
      <c r="H66" s="206">
        <v>35.8182</v>
      </c>
      <c r="I66" s="248">
        <f t="shared" si="0"/>
        <v>43.340022</v>
      </c>
      <c r="J66" s="129">
        <v>51</v>
      </c>
      <c r="K66" s="43"/>
      <c r="L66" s="31">
        <f t="shared" si="5"/>
        <v>0</v>
      </c>
      <c r="M66" s="205">
        <f t="shared" si="4"/>
        <v>0</v>
      </c>
      <c r="N66" s="19"/>
    </row>
    <row r="67" spans="1:14" ht="21" customHeight="1">
      <c r="A67" s="339"/>
      <c r="B67" s="28">
        <v>62</v>
      </c>
      <c r="C67" s="74" t="s">
        <v>78</v>
      </c>
      <c r="D67" s="68" t="s">
        <v>255</v>
      </c>
      <c r="E67" s="29">
        <v>0.056</v>
      </c>
      <c r="F67" s="206">
        <v>29.5041</v>
      </c>
      <c r="G67" s="248">
        <f t="shared" si="3"/>
        <v>35.699961</v>
      </c>
      <c r="H67" s="206">
        <v>35.8182</v>
      </c>
      <c r="I67" s="248">
        <f t="shared" si="0"/>
        <v>43.340022</v>
      </c>
      <c r="J67" s="129">
        <v>51</v>
      </c>
      <c r="K67" s="43"/>
      <c r="L67" s="31">
        <f t="shared" si="5"/>
        <v>0</v>
      </c>
      <c r="M67" s="205">
        <f t="shared" si="4"/>
        <v>0</v>
      </c>
      <c r="N67" s="19"/>
    </row>
    <row r="68" spans="1:14" ht="21" customHeight="1">
      <c r="A68" s="339"/>
      <c r="B68" s="28">
        <v>63</v>
      </c>
      <c r="C68" s="74" t="s">
        <v>159</v>
      </c>
      <c r="D68" s="68" t="s">
        <v>256</v>
      </c>
      <c r="E68" s="29">
        <v>0.056</v>
      </c>
      <c r="F68" s="206">
        <v>29.5041</v>
      </c>
      <c r="G68" s="248">
        <f t="shared" si="3"/>
        <v>35.699961</v>
      </c>
      <c r="H68" s="206">
        <v>35.8182</v>
      </c>
      <c r="I68" s="248">
        <f t="shared" si="0"/>
        <v>43.340022</v>
      </c>
      <c r="J68" s="129">
        <v>51</v>
      </c>
      <c r="K68" s="43"/>
      <c r="L68" s="31">
        <f t="shared" si="5"/>
        <v>0</v>
      </c>
      <c r="M68" s="205">
        <f t="shared" si="4"/>
        <v>0</v>
      </c>
      <c r="N68" s="19"/>
    </row>
    <row r="69" spans="1:14" ht="21.75" customHeight="1">
      <c r="A69" s="339"/>
      <c r="B69" s="28">
        <v>64</v>
      </c>
      <c r="C69" s="74" t="s">
        <v>160</v>
      </c>
      <c r="D69" s="68" t="s">
        <v>257</v>
      </c>
      <c r="E69" s="29">
        <v>0.056</v>
      </c>
      <c r="F69" s="206">
        <v>29.5041</v>
      </c>
      <c r="G69" s="248">
        <f t="shared" si="3"/>
        <v>35.699961</v>
      </c>
      <c r="H69" s="206">
        <v>35.8182</v>
      </c>
      <c r="I69" s="248">
        <f t="shared" si="0"/>
        <v>43.340022</v>
      </c>
      <c r="J69" s="129">
        <v>51</v>
      </c>
      <c r="K69" s="43"/>
      <c r="L69" s="31">
        <f t="shared" si="5"/>
        <v>0</v>
      </c>
      <c r="M69" s="205">
        <f t="shared" si="4"/>
        <v>0</v>
      </c>
      <c r="N69" s="19"/>
    </row>
    <row r="70" spans="1:14" ht="21.75" customHeight="1">
      <c r="A70" s="339"/>
      <c r="B70" s="28">
        <v>238</v>
      </c>
      <c r="C70" s="74" t="s">
        <v>76</v>
      </c>
      <c r="D70" s="68" t="s">
        <v>312</v>
      </c>
      <c r="E70" s="29">
        <v>0.059</v>
      </c>
      <c r="F70" s="206">
        <v>31.1488</v>
      </c>
      <c r="G70" s="248">
        <f t="shared" si="3"/>
        <v>37.690048</v>
      </c>
      <c r="H70" s="206">
        <v>37.8099</v>
      </c>
      <c r="I70" s="248">
        <f t="shared" si="0"/>
        <v>45.749978999999996</v>
      </c>
      <c r="J70" s="129">
        <v>54</v>
      </c>
      <c r="K70" s="43"/>
      <c r="L70" s="31">
        <f t="shared" si="5"/>
        <v>0</v>
      </c>
      <c r="M70" s="205">
        <f t="shared" si="4"/>
        <v>0</v>
      </c>
      <c r="N70" s="19"/>
    </row>
    <row r="71" spans="1:14" ht="21.75" customHeight="1">
      <c r="A71" s="340"/>
      <c r="B71" s="28">
        <v>205</v>
      </c>
      <c r="C71" s="74" t="s">
        <v>161</v>
      </c>
      <c r="D71" s="68" t="s">
        <v>259</v>
      </c>
      <c r="E71" s="29">
        <v>0.086</v>
      </c>
      <c r="F71" s="206">
        <v>45.7603</v>
      </c>
      <c r="G71" s="248">
        <f t="shared" si="3"/>
        <v>55.369963</v>
      </c>
      <c r="H71" s="206">
        <v>55.5785</v>
      </c>
      <c r="I71" s="248">
        <f t="shared" si="0"/>
        <v>67.249985</v>
      </c>
      <c r="J71" s="129">
        <v>79</v>
      </c>
      <c r="K71" s="43"/>
      <c r="L71" s="31">
        <f t="shared" si="5"/>
        <v>0</v>
      </c>
      <c r="M71" s="205">
        <f t="shared" si="4"/>
        <v>0</v>
      </c>
      <c r="N71" s="19"/>
    </row>
    <row r="72" spans="1:14" s="2" customFormat="1" ht="21.75" customHeight="1">
      <c r="A72" s="32"/>
      <c r="B72" s="28">
        <v>50</v>
      </c>
      <c r="C72" s="74" t="s">
        <v>79</v>
      </c>
      <c r="D72" s="68" t="s">
        <v>313</v>
      </c>
      <c r="E72" s="29">
        <v>0.09</v>
      </c>
      <c r="F72" s="206">
        <v>47.9669</v>
      </c>
      <c r="G72" s="248">
        <f t="shared" si="3"/>
        <v>58.039949</v>
      </c>
      <c r="H72" s="206">
        <v>58.2314</v>
      </c>
      <c r="I72" s="248">
        <f t="shared" si="0"/>
        <v>70.459994</v>
      </c>
      <c r="J72" s="129">
        <v>83</v>
      </c>
      <c r="K72" s="43"/>
      <c r="L72" s="31">
        <f t="shared" si="5"/>
        <v>0</v>
      </c>
      <c r="M72" s="205">
        <f t="shared" si="4"/>
        <v>0</v>
      </c>
      <c r="N72" s="33"/>
    </row>
    <row r="73" spans="1:14" s="2" customFormat="1" ht="21.75" customHeight="1">
      <c r="A73" s="32"/>
      <c r="B73" s="28">
        <v>30</v>
      </c>
      <c r="C73" s="74" t="s">
        <v>162</v>
      </c>
      <c r="D73" s="68" t="s">
        <v>301</v>
      </c>
      <c r="E73" s="29">
        <v>0.075</v>
      </c>
      <c r="F73" s="206">
        <v>39.2314</v>
      </c>
      <c r="G73" s="248">
        <f t="shared" si="3"/>
        <v>47.469994</v>
      </c>
      <c r="H73" s="206">
        <v>47.6281</v>
      </c>
      <c r="I73" s="248">
        <f t="shared" si="0"/>
        <v>57.630001</v>
      </c>
      <c r="J73" s="129">
        <v>68</v>
      </c>
      <c r="K73" s="43"/>
      <c r="L73" s="31">
        <f t="shared" si="5"/>
        <v>0</v>
      </c>
      <c r="M73" s="205">
        <f t="shared" si="4"/>
        <v>0</v>
      </c>
      <c r="N73" s="33"/>
    </row>
    <row r="74" spans="1:14" ht="21.75" customHeight="1">
      <c r="A74" s="375" t="s">
        <v>198</v>
      </c>
      <c r="B74" s="375"/>
      <c r="C74" s="349"/>
      <c r="D74" s="349"/>
      <c r="E74" s="349"/>
      <c r="F74" s="349"/>
      <c r="G74" s="349"/>
      <c r="H74" s="212"/>
      <c r="I74" s="251"/>
      <c r="J74" s="371" t="s">
        <v>223</v>
      </c>
      <c r="K74" s="372"/>
      <c r="L74" s="45">
        <f>SUM(L9:L73)+KOSMETIKA!M73</f>
        <v>0</v>
      </c>
      <c r="M74" s="262">
        <f>SUM(M9:M73)+KOSMETIKA!N73</f>
        <v>0</v>
      </c>
      <c r="N74" s="19"/>
    </row>
    <row r="75" spans="1:14" ht="21.75" customHeight="1">
      <c r="A75" s="36" t="s">
        <v>298</v>
      </c>
      <c r="B75" s="19"/>
      <c r="C75" s="19"/>
      <c r="D75" s="19"/>
      <c r="E75" s="19"/>
      <c r="F75" s="213"/>
      <c r="G75" s="249"/>
      <c r="H75" s="214"/>
      <c r="I75" s="249"/>
      <c r="J75" s="34"/>
      <c r="K75" s="353" t="s">
        <v>57</v>
      </c>
      <c r="L75" s="353"/>
      <c r="M75" s="35">
        <f>Literatūra!K87</f>
        <v>0</v>
      </c>
      <c r="N75" s="19"/>
    </row>
    <row r="76" spans="1:14" ht="21.75" customHeight="1">
      <c r="A76" s="47" t="s">
        <v>297</v>
      </c>
      <c r="B76" s="19"/>
      <c r="C76" s="19"/>
      <c r="D76" s="19"/>
      <c r="E76" s="19"/>
      <c r="F76" s="213"/>
      <c r="G76" s="249"/>
      <c r="H76" s="214"/>
      <c r="I76" s="249"/>
      <c r="J76" s="34"/>
      <c r="K76" s="346" t="s">
        <v>54</v>
      </c>
      <c r="L76" s="347"/>
      <c r="M76" s="35">
        <f>IF(J4=0,0,6)</f>
        <v>0</v>
      </c>
      <c r="N76" s="19"/>
    </row>
    <row r="77" spans="1:14" ht="21.75" customHeight="1">
      <c r="A77" s="36" t="s">
        <v>224</v>
      </c>
      <c r="B77" s="19"/>
      <c r="C77" s="19"/>
      <c r="D77" s="19"/>
      <c r="E77" s="19"/>
      <c r="F77" s="213"/>
      <c r="G77" s="249"/>
      <c r="H77" s="214"/>
      <c r="I77" s="249"/>
      <c r="J77" s="34"/>
      <c r="K77" s="353" t="s">
        <v>56</v>
      </c>
      <c r="L77" s="353"/>
      <c r="M77" s="44"/>
      <c r="N77" s="19"/>
    </row>
    <row r="78" spans="1:14" ht="21.75" customHeight="1">
      <c r="A78" s="19" t="s">
        <v>225</v>
      </c>
      <c r="B78" s="19"/>
      <c r="C78" s="19"/>
      <c r="D78" s="19"/>
      <c r="E78" s="19"/>
      <c r="F78" s="213"/>
      <c r="G78" s="367">
        <f ca="1">TODAY()</f>
        <v>40574</v>
      </c>
      <c r="H78" s="368"/>
      <c r="I78" s="368"/>
      <c r="J78" s="38"/>
      <c r="K78" s="351" t="s">
        <v>55</v>
      </c>
      <c r="L78" s="352"/>
      <c r="M78" s="40">
        <f>IF(M74/2&gt;=M77,M74+M75+M76-M77,"KLAIDA")</f>
        <v>0</v>
      </c>
      <c r="N78" s="19"/>
    </row>
    <row r="79" spans="1:14" ht="15">
      <c r="A79" s="37" t="s">
        <v>32</v>
      </c>
      <c r="B79" s="19"/>
      <c r="C79" s="19"/>
      <c r="D79" s="19"/>
      <c r="E79" s="19"/>
      <c r="F79" s="213"/>
      <c r="G79" s="348" t="s">
        <v>35</v>
      </c>
      <c r="H79" s="348"/>
      <c r="I79" s="348"/>
      <c r="J79" s="39"/>
      <c r="K79" s="34"/>
      <c r="L79" s="34"/>
      <c r="M79" s="34"/>
      <c r="N79" s="19"/>
    </row>
    <row r="80" ht="32.25" customHeight="1"/>
  </sheetData>
  <sheetProtection password="DBD5" sheet="1" formatCells="0"/>
  <mergeCells count="36">
    <mergeCell ref="G78:I78"/>
    <mergeCell ref="J4:M4"/>
    <mergeCell ref="J74:K74"/>
    <mergeCell ref="A24:A30"/>
    <mergeCell ref="C28:D28"/>
    <mergeCell ref="C13:D13"/>
    <mergeCell ref="B7:B8"/>
    <mergeCell ref="A74:B74"/>
    <mergeCell ref="A32:A49"/>
    <mergeCell ref="K75:L75"/>
    <mergeCell ref="L1:N1"/>
    <mergeCell ref="L2:M2"/>
    <mergeCell ref="C11:D11"/>
    <mergeCell ref="A1:C1"/>
    <mergeCell ref="C9:D9"/>
    <mergeCell ref="J3:M3"/>
    <mergeCell ref="E5:G5"/>
    <mergeCell ref="E6:I6"/>
    <mergeCell ref="G79:I79"/>
    <mergeCell ref="C74:G74"/>
    <mergeCell ref="J2:K2"/>
    <mergeCell ref="K78:L78"/>
    <mergeCell ref="K77:L77"/>
    <mergeCell ref="C12:D12"/>
    <mergeCell ref="C7:D8"/>
    <mergeCell ref="K76:L76"/>
    <mergeCell ref="L5:M5"/>
    <mergeCell ref="J6:M6"/>
    <mergeCell ref="A63:A71"/>
    <mergeCell ref="A53:A61"/>
    <mergeCell ref="C10:D10"/>
    <mergeCell ref="C14:D14"/>
    <mergeCell ref="A15:A18"/>
    <mergeCell ref="A21:A23"/>
    <mergeCell ref="A9:A14"/>
    <mergeCell ref="C29:D29"/>
  </mergeCells>
  <conditionalFormatting sqref="D15:D27 B15:C73 D30:D73 G10:G73 B9:M14 E15:M73">
    <cfRule type="expression" priority="8" dxfId="0" stopIfTrue="1">
      <formula>$K9&gt;0</formula>
    </cfRule>
  </conditionalFormatting>
  <conditionalFormatting sqref="D40">
    <cfRule type="expression" priority="5" dxfId="0" stopIfTrue="1">
      <formula>$K40&gt;0</formula>
    </cfRule>
  </conditionalFormatting>
  <conditionalFormatting sqref="N2">
    <cfRule type="expression" priority="4" dxfId="0" stopIfTrue="1">
      <formula>$K2&gt;0</formula>
    </cfRule>
  </conditionalFormatting>
  <conditionalFormatting sqref="N2">
    <cfRule type="expression" priority="3" dxfId="0" stopIfTrue="1">
      <formula>$K2&gt;0</formula>
    </cfRule>
  </conditionalFormatting>
  <conditionalFormatting sqref="I9:I73">
    <cfRule type="expression" priority="2" dxfId="0" stopIfTrue="1">
      <formula>$O9&gt;0</formula>
    </cfRule>
  </conditionalFormatting>
  <conditionalFormatting sqref="J15:J73">
    <cfRule type="expression" priority="1" dxfId="0" stopIfTrue="1">
      <formula>$O15&gt;0</formula>
    </cfRule>
  </conditionalFormatting>
  <printOptions horizontalCentered="1"/>
  <pageMargins left="0.07874015748031496" right="0.03937007874015748" top="0.1968503937007874" bottom="0.1968503937007874" header="0.31496062992125984" footer="0.31496062992125984"/>
  <pageSetup horizontalDpi="600" verticalDpi="600" orientation="portrait" paperSize="9" scale="51" r:id="rId3"/>
  <rowBreaks count="2" manualBreakCount="2">
    <brk id="79" max="28" man="1"/>
    <brk id="80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80" zoomScaleNormal="80" zoomScaleSheetLayoutView="80" zoomScalePageLayoutView="0" workbookViewId="0" topLeftCell="A1">
      <selection activeCell="K64" sqref="K64"/>
    </sheetView>
  </sheetViews>
  <sheetFormatPr defaultColWidth="9.140625" defaultRowHeight="12.75"/>
  <cols>
    <col min="1" max="1" width="7.00390625" style="8" customWidth="1"/>
    <col min="2" max="2" width="26.00390625" style="8" customWidth="1"/>
    <col min="3" max="3" width="9.421875" style="8" customWidth="1"/>
    <col min="4" max="4" width="38.140625" style="14" customWidth="1"/>
    <col min="5" max="5" width="7.7109375" style="8" customWidth="1"/>
    <col min="6" max="6" width="7.421875" style="8" customWidth="1"/>
    <col min="7" max="7" width="12.28125" style="233" hidden="1" customWidth="1"/>
    <col min="8" max="8" width="12.8515625" style="8" customWidth="1"/>
    <col min="9" max="9" width="12.8515625" style="233" hidden="1" customWidth="1"/>
    <col min="10" max="10" width="11.00390625" style="8" customWidth="1"/>
    <col min="11" max="11" width="12.7109375" style="9" customWidth="1"/>
    <col min="12" max="12" width="12.57421875" style="8" customWidth="1"/>
    <col min="13" max="13" width="15.140625" style="8" customWidth="1"/>
    <col min="14" max="14" width="11.421875" style="8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1:14" s="5" customFormat="1" ht="18" customHeight="1">
      <c r="A1" s="132"/>
      <c r="B1" s="132"/>
      <c r="C1" s="133" t="s">
        <v>88</v>
      </c>
      <c r="D1" s="132"/>
      <c r="E1" s="132"/>
      <c r="F1" s="132"/>
      <c r="G1" s="217"/>
      <c r="H1" s="132"/>
      <c r="I1" s="217"/>
      <c r="J1" s="132"/>
      <c r="K1" s="134"/>
      <c r="L1" s="132"/>
      <c r="M1" s="132"/>
      <c r="N1" s="132"/>
    </row>
    <row r="2" spans="1:14" s="6" customFormat="1" ht="18.75">
      <c r="A2" s="135" t="s">
        <v>0</v>
      </c>
      <c r="B2" s="136"/>
      <c r="C2" s="136"/>
      <c r="D2" s="136"/>
      <c r="E2" s="137"/>
      <c r="F2" s="136"/>
      <c r="G2" s="218"/>
      <c r="H2" s="136"/>
      <c r="I2" s="218"/>
      <c r="J2" s="136"/>
      <c r="K2" s="138"/>
      <c r="L2" s="136"/>
      <c r="M2" s="136"/>
      <c r="N2" s="136"/>
    </row>
    <row r="3" spans="1:14" s="6" customFormat="1" ht="18">
      <c r="A3" s="139" t="s">
        <v>50</v>
      </c>
      <c r="B3" s="139"/>
      <c r="C3" s="136"/>
      <c r="D3" s="136"/>
      <c r="E3" s="139" t="s">
        <v>89</v>
      </c>
      <c r="F3" s="139"/>
      <c r="G3" s="219"/>
      <c r="H3" s="139"/>
      <c r="I3" s="219"/>
      <c r="J3" s="139"/>
      <c r="K3" s="404"/>
      <c r="L3" s="404"/>
      <c r="M3" s="404"/>
      <c r="N3" s="404"/>
    </row>
    <row r="4" spans="1:14" s="6" customFormat="1" ht="20.25">
      <c r="A4" s="139" t="s">
        <v>90</v>
      </c>
      <c r="B4" s="139"/>
      <c r="C4" s="132"/>
      <c r="D4" s="136"/>
      <c r="E4" s="139" t="s">
        <v>1</v>
      </c>
      <c r="F4" s="139"/>
      <c r="G4" s="219"/>
      <c r="H4" s="139"/>
      <c r="I4" s="219"/>
      <c r="J4" s="139"/>
      <c r="K4" s="409"/>
      <c r="L4" s="410"/>
      <c r="M4" s="410"/>
      <c r="N4" s="410"/>
    </row>
    <row r="5" spans="1:14" s="6" customFormat="1" ht="20.25">
      <c r="A5" s="139" t="s">
        <v>91</v>
      </c>
      <c r="B5" s="139"/>
      <c r="C5" s="132"/>
      <c r="D5" s="136"/>
      <c r="E5" s="139" t="s">
        <v>2</v>
      </c>
      <c r="F5" s="139"/>
      <c r="G5" s="219"/>
      <c r="H5" s="139"/>
      <c r="I5" s="219"/>
      <c r="J5" s="139"/>
      <c r="K5" s="411"/>
      <c r="L5" s="411"/>
      <c r="M5" s="411"/>
      <c r="N5" s="411"/>
    </row>
    <row r="6" spans="1:14" s="6" customFormat="1" ht="20.25">
      <c r="A6" s="139" t="s">
        <v>325</v>
      </c>
      <c r="B6" s="139"/>
      <c r="C6" s="132"/>
      <c r="D6" s="136"/>
      <c r="E6" s="405"/>
      <c r="F6" s="405"/>
      <c r="G6" s="405"/>
      <c r="H6" s="405"/>
      <c r="I6" s="234"/>
      <c r="J6" s="255"/>
      <c r="K6" s="140" t="s">
        <v>92</v>
      </c>
      <c r="L6" s="406"/>
      <c r="M6" s="406"/>
      <c r="N6" s="406"/>
    </row>
    <row r="7" spans="1:14" s="6" customFormat="1" ht="20.25">
      <c r="A7" s="139" t="s">
        <v>62</v>
      </c>
      <c r="B7" s="139"/>
      <c r="C7" s="132"/>
      <c r="D7" s="136"/>
      <c r="E7" s="139" t="s">
        <v>93</v>
      </c>
      <c r="F7" s="139"/>
      <c r="G7" s="219"/>
      <c r="H7" s="139"/>
      <c r="I7" s="219"/>
      <c r="J7" s="256"/>
      <c r="K7" s="404"/>
      <c r="L7" s="404"/>
      <c r="M7" s="404"/>
      <c r="N7" s="404"/>
    </row>
    <row r="8" spans="1:14" ht="15.75" customHeight="1">
      <c r="A8" s="141" t="s">
        <v>7</v>
      </c>
      <c r="B8" s="407" t="s">
        <v>94</v>
      </c>
      <c r="C8" s="408"/>
      <c r="D8" s="142"/>
      <c r="E8" s="380" t="s">
        <v>95</v>
      </c>
      <c r="F8" s="381"/>
      <c r="G8" s="220"/>
      <c r="H8" s="412" t="s">
        <v>365</v>
      </c>
      <c r="I8" s="235"/>
      <c r="J8" s="252" t="s">
        <v>373</v>
      </c>
      <c r="K8" s="127" t="s">
        <v>5</v>
      </c>
      <c r="L8" s="143" t="s">
        <v>45</v>
      </c>
      <c r="M8" s="144" t="s">
        <v>6</v>
      </c>
      <c r="N8" s="145" t="s">
        <v>6</v>
      </c>
    </row>
    <row r="9" spans="1:14" ht="15">
      <c r="A9" s="146"/>
      <c r="B9" s="147"/>
      <c r="C9" s="148"/>
      <c r="D9" s="149"/>
      <c r="E9" s="382"/>
      <c r="F9" s="383"/>
      <c r="G9" s="221"/>
      <c r="H9" s="413"/>
      <c r="I9" s="236"/>
      <c r="J9" s="146" t="s">
        <v>367</v>
      </c>
      <c r="K9" s="128" t="s">
        <v>364</v>
      </c>
      <c r="L9" s="150" t="s">
        <v>96</v>
      </c>
      <c r="M9" s="151" t="s">
        <v>59</v>
      </c>
      <c r="N9" s="152" t="s">
        <v>97</v>
      </c>
    </row>
    <row r="10" spans="1:17" ht="15" customHeight="1">
      <c r="A10" s="11">
        <v>41</v>
      </c>
      <c r="B10" s="418" t="s">
        <v>251</v>
      </c>
      <c r="C10" s="418"/>
      <c r="D10" s="418"/>
      <c r="E10" s="386">
        <v>0.41</v>
      </c>
      <c r="F10" s="386"/>
      <c r="G10" s="222">
        <v>218.4876</v>
      </c>
      <c r="H10" s="253">
        <f>G10*1.21</f>
        <v>264.36999599999996</v>
      </c>
      <c r="I10" s="237">
        <v>265.314</v>
      </c>
      <c r="J10" s="253">
        <f>I10*1.21</f>
        <v>321.02994</v>
      </c>
      <c r="K10" s="10">
        <v>378</v>
      </c>
      <c r="L10" s="41"/>
      <c r="M10" s="11">
        <f aca="true" t="shared" si="0" ref="M10:M41">E10*L10</f>
        <v>0</v>
      </c>
      <c r="N10" s="35">
        <f>IF(('ALOE VERA'!$N$2=1),I10*L10*1.21,G10*L10*1.21)</f>
        <v>0</v>
      </c>
      <c r="Q10" s="61"/>
    </row>
    <row r="11" spans="1:17" ht="15" customHeight="1">
      <c r="A11" s="11">
        <v>42</v>
      </c>
      <c r="B11" s="402" t="s">
        <v>98</v>
      </c>
      <c r="C11" s="402"/>
      <c r="D11" s="11" t="s">
        <v>99</v>
      </c>
      <c r="E11" s="386">
        <v>0.062</v>
      </c>
      <c r="F11" s="386"/>
      <c r="G11" s="222">
        <v>32.6777</v>
      </c>
      <c r="H11" s="253">
        <f aca="true" t="shared" si="1" ref="H11:H40">G11*1.21</f>
        <v>39.540017</v>
      </c>
      <c r="I11" s="237">
        <v>39.6612</v>
      </c>
      <c r="J11" s="253">
        <f aca="true" t="shared" si="2" ref="J11:J40">I11*1.21</f>
        <v>47.990052</v>
      </c>
      <c r="K11" s="10">
        <v>56</v>
      </c>
      <c r="L11" s="41"/>
      <c r="M11" s="11">
        <f t="shared" si="0"/>
        <v>0</v>
      </c>
      <c r="N11" s="205">
        <f>IF(('ALOE VERA'!$N$2=1),I11*L11*1.21,G11*L11*1.21)</f>
        <v>0</v>
      </c>
      <c r="Q11" s="61"/>
    </row>
    <row r="12" spans="1:17" ht="15" customHeight="1">
      <c r="A12" s="11">
        <v>43</v>
      </c>
      <c r="B12" s="402" t="s">
        <v>100</v>
      </c>
      <c r="C12" s="402"/>
      <c r="D12" s="11" t="s">
        <v>268</v>
      </c>
      <c r="E12" s="386">
        <v>0.062</v>
      </c>
      <c r="F12" s="386"/>
      <c r="G12" s="222">
        <v>32.6777</v>
      </c>
      <c r="H12" s="253">
        <f t="shared" si="1"/>
        <v>39.540017</v>
      </c>
      <c r="I12" s="237">
        <v>39.6612</v>
      </c>
      <c r="J12" s="253">
        <f t="shared" si="2"/>
        <v>47.990052</v>
      </c>
      <c r="K12" s="10">
        <v>56</v>
      </c>
      <c r="L12" s="41"/>
      <c r="M12" s="11">
        <f t="shared" si="0"/>
        <v>0</v>
      </c>
      <c r="N12" s="205">
        <f>IF(('ALOE VERA'!$N$2=1),I12*L12*1.21,G12*L12*1.21)</f>
        <v>0</v>
      </c>
      <c r="Q12" s="61"/>
    </row>
    <row r="13" spans="1:17" ht="15" customHeight="1">
      <c r="A13" s="11">
        <v>44</v>
      </c>
      <c r="B13" s="402" t="s">
        <v>101</v>
      </c>
      <c r="C13" s="402"/>
      <c r="D13" s="11" t="s">
        <v>102</v>
      </c>
      <c r="E13" s="386">
        <v>0.082</v>
      </c>
      <c r="F13" s="386"/>
      <c r="G13" s="222">
        <v>43.6116</v>
      </c>
      <c r="H13" s="253">
        <f t="shared" si="1"/>
        <v>52.770036000000005</v>
      </c>
      <c r="I13" s="237">
        <v>52.9339</v>
      </c>
      <c r="J13" s="253">
        <f t="shared" si="2"/>
        <v>64.050019</v>
      </c>
      <c r="K13" s="10">
        <v>75</v>
      </c>
      <c r="L13" s="41"/>
      <c r="M13" s="11">
        <f t="shared" si="0"/>
        <v>0</v>
      </c>
      <c r="N13" s="205">
        <f>IF(('ALOE VERA'!$N$2=1),I13*L13*1.21,G13*L13*1.21)</f>
        <v>0</v>
      </c>
      <c r="Q13" s="61"/>
    </row>
    <row r="14" spans="1:17" ht="15" customHeight="1">
      <c r="A14" s="11">
        <v>45</v>
      </c>
      <c r="B14" s="402" t="s">
        <v>103</v>
      </c>
      <c r="C14" s="402"/>
      <c r="D14" s="11" t="s">
        <v>270</v>
      </c>
      <c r="E14" s="386">
        <v>0.078</v>
      </c>
      <c r="F14" s="386"/>
      <c r="G14" s="222">
        <v>41.4215</v>
      </c>
      <c r="H14" s="253">
        <f t="shared" si="1"/>
        <v>50.120015</v>
      </c>
      <c r="I14" s="237">
        <v>50.281</v>
      </c>
      <c r="J14" s="253">
        <f t="shared" si="2"/>
        <v>60.84001</v>
      </c>
      <c r="K14" s="131">
        <v>72</v>
      </c>
      <c r="L14" s="41"/>
      <c r="M14" s="11">
        <f t="shared" si="0"/>
        <v>0</v>
      </c>
      <c r="N14" s="205">
        <f>IF(('ALOE VERA'!$N$2=1),I14*L14*1.21,G14*L14*1.21)</f>
        <v>0</v>
      </c>
      <c r="Q14" s="61"/>
    </row>
    <row r="15" spans="1:17" ht="15" customHeight="1">
      <c r="A15" s="11">
        <v>46</v>
      </c>
      <c r="B15" s="402" t="s">
        <v>104</v>
      </c>
      <c r="C15" s="402"/>
      <c r="D15" s="11" t="s">
        <v>105</v>
      </c>
      <c r="E15" s="386">
        <v>0.121</v>
      </c>
      <c r="F15" s="386"/>
      <c r="G15" s="222">
        <v>64.4628</v>
      </c>
      <c r="H15" s="253">
        <f t="shared" si="1"/>
        <v>77.999988</v>
      </c>
      <c r="I15" s="237">
        <v>78.2727</v>
      </c>
      <c r="J15" s="253">
        <f t="shared" si="2"/>
        <v>94.70996699999999</v>
      </c>
      <c r="K15" s="10">
        <v>112</v>
      </c>
      <c r="L15" s="41"/>
      <c r="M15" s="11">
        <f t="shared" si="0"/>
        <v>0</v>
      </c>
      <c r="N15" s="205">
        <f>IF(('ALOE VERA'!$N$2=1),I15*L15*1.21,G15*L15*1.21)</f>
        <v>0</v>
      </c>
      <c r="Q15" s="61"/>
    </row>
    <row r="16" spans="1:17" ht="15" customHeight="1">
      <c r="A16" s="11">
        <v>52</v>
      </c>
      <c r="B16" s="402" t="s">
        <v>106</v>
      </c>
      <c r="C16" s="402"/>
      <c r="D16" s="11" t="s">
        <v>269</v>
      </c>
      <c r="E16" s="386">
        <v>0.056</v>
      </c>
      <c r="F16" s="386"/>
      <c r="G16" s="222">
        <v>29.5041</v>
      </c>
      <c r="H16" s="253">
        <f t="shared" si="1"/>
        <v>35.699961</v>
      </c>
      <c r="I16" s="237">
        <v>35.8182</v>
      </c>
      <c r="J16" s="253">
        <f t="shared" si="2"/>
        <v>43.340022</v>
      </c>
      <c r="K16" s="10">
        <v>51</v>
      </c>
      <c r="L16" s="41"/>
      <c r="M16" s="11">
        <f t="shared" si="0"/>
        <v>0</v>
      </c>
      <c r="N16" s="205">
        <f>IF(('ALOE VERA'!$N$2=1),I16*L16*1.21,G16*L16*1.21)</f>
        <v>0</v>
      </c>
      <c r="Q16" s="61"/>
    </row>
    <row r="17" spans="1:17" ht="15" customHeight="1">
      <c r="A17" s="11">
        <v>56</v>
      </c>
      <c r="B17" s="403" t="s">
        <v>107</v>
      </c>
      <c r="C17" s="403"/>
      <c r="D17" s="11" t="s">
        <v>271</v>
      </c>
      <c r="E17" s="386">
        <v>0.11</v>
      </c>
      <c r="F17" s="386"/>
      <c r="G17" s="222">
        <v>58.4628</v>
      </c>
      <c r="H17" s="253">
        <f t="shared" si="1"/>
        <v>70.739988</v>
      </c>
      <c r="I17" s="237">
        <v>70.9835</v>
      </c>
      <c r="J17" s="253">
        <f t="shared" si="2"/>
        <v>85.89003500000001</v>
      </c>
      <c r="K17" s="10">
        <v>101</v>
      </c>
      <c r="L17" s="41"/>
      <c r="M17" s="11">
        <f t="shared" si="0"/>
        <v>0</v>
      </c>
      <c r="N17" s="205">
        <f>IF(('ALOE VERA'!$N$2=1),I17*L17*1.21,G17*L17*1.21)</f>
        <v>0</v>
      </c>
      <c r="Q17" s="61"/>
    </row>
    <row r="18" spans="1:17" ht="15" customHeight="1">
      <c r="A18" s="11">
        <v>57</v>
      </c>
      <c r="B18" s="420" t="s">
        <v>108</v>
      </c>
      <c r="C18" s="421"/>
      <c r="D18" s="56" t="s">
        <v>272</v>
      </c>
      <c r="E18" s="386">
        <v>0.136</v>
      </c>
      <c r="F18" s="386"/>
      <c r="G18" s="222">
        <v>72.0083</v>
      </c>
      <c r="H18" s="253">
        <f t="shared" si="1"/>
        <v>87.130043</v>
      </c>
      <c r="I18" s="237">
        <v>87.4215</v>
      </c>
      <c r="J18" s="253">
        <f t="shared" si="2"/>
        <v>105.78001499999999</v>
      </c>
      <c r="K18" s="10">
        <v>125</v>
      </c>
      <c r="L18" s="41"/>
      <c r="M18" s="11">
        <f t="shared" si="0"/>
        <v>0</v>
      </c>
      <c r="N18" s="205">
        <f>IF(('ALOE VERA'!$N$2=1),I18*L18*1.21,G18*L18*1.21)</f>
        <v>0</v>
      </c>
      <c r="Q18" s="61"/>
    </row>
    <row r="19" spans="1:17" ht="15" customHeight="1">
      <c r="A19" s="11">
        <v>69</v>
      </c>
      <c r="B19" s="417" t="s">
        <v>109</v>
      </c>
      <c r="C19" s="417"/>
      <c r="D19" s="11" t="s">
        <v>110</v>
      </c>
      <c r="E19" s="386">
        <v>0.123</v>
      </c>
      <c r="F19" s="386"/>
      <c r="G19" s="222">
        <v>65.4463</v>
      </c>
      <c r="H19" s="253">
        <f t="shared" si="1"/>
        <v>79.190023</v>
      </c>
      <c r="I19" s="237">
        <v>79.4628</v>
      </c>
      <c r="J19" s="253">
        <f t="shared" si="2"/>
        <v>96.149988</v>
      </c>
      <c r="K19" s="10">
        <v>113</v>
      </c>
      <c r="L19" s="41"/>
      <c r="M19" s="11">
        <f t="shared" si="0"/>
        <v>0</v>
      </c>
      <c r="N19" s="205">
        <f>IF(('ALOE VERA'!$N$2=1),I19*L19*1.21,G19*L19*1.21)</f>
        <v>0</v>
      </c>
      <c r="Q19" s="61"/>
    </row>
    <row r="20" spans="1:17" ht="15" customHeight="1">
      <c r="A20" s="11">
        <v>184</v>
      </c>
      <c r="B20" s="389" t="s">
        <v>187</v>
      </c>
      <c r="C20" s="390"/>
      <c r="D20" s="11" t="s">
        <v>274</v>
      </c>
      <c r="E20" s="386">
        <v>0.11</v>
      </c>
      <c r="F20" s="386"/>
      <c r="G20" s="222">
        <v>58.5207</v>
      </c>
      <c r="H20" s="253">
        <f t="shared" si="1"/>
        <v>70.810047</v>
      </c>
      <c r="I20" s="237">
        <v>71.0992</v>
      </c>
      <c r="J20" s="253">
        <f t="shared" si="2"/>
        <v>86.03003199999999</v>
      </c>
      <c r="K20" s="10">
        <v>101</v>
      </c>
      <c r="L20" s="41"/>
      <c r="M20" s="11">
        <f t="shared" si="0"/>
        <v>0</v>
      </c>
      <c r="N20" s="205">
        <f>IF(('ALOE VERA'!$N$2=1),I20*L20*1.21,G20*L20*1.21)</f>
        <v>0</v>
      </c>
      <c r="Q20" s="61"/>
    </row>
    <row r="21" spans="1:17" ht="15" customHeight="1">
      <c r="A21" s="11">
        <v>186</v>
      </c>
      <c r="B21" s="402" t="s">
        <v>111</v>
      </c>
      <c r="C21" s="402"/>
      <c r="D21" s="11" t="s">
        <v>112</v>
      </c>
      <c r="E21" s="386">
        <v>0.041</v>
      </c>
      <c r="F21" s="386"/>
      <c r="G21" s="222">
        <v>21.7603</v>
      </c>
      <c r="H21" s="253">
        <f t="shared" si="1"/>
        <v>26.329963</v>
      </c>
      <c r="I21" s="237">
        <v>26.3967</v>
      </c>
      <c r="J21" s="253">
        <f t="shared" si="2"/>
        <v>31.940006999999998</v>
      </c>
      <c r="K21" s="10">
        <v>38</v>
      </c>
      <c r="L21" s="41"/>
      <c r="M21" s="11">
        <f t="shared" si="0"/>
        <v>0</v>
      </c>
      <c r="N21" s="205">
        <f>IF(('ALOE VERA'!$N$2=1),I21*L21*1.21,G21*L21*1.21)</f>
        <v>0</v>
      </c>
      <c r="Q21" s="61"/>
    </row>
    <row r="22" spans="1:17" ht="15" customHeight="1">
      <c r="A22" s="11">
        <v>187</v>
      </c>
      <c r="B22" s="403" t="s">
        <v>113</v>
      </c>
      <c r="C22" s="403"/>
      <c r="D22" s="57" t="s">
        <v>114</v>
      </c>
      <c r="E22" s="386">
        <v>0.123</v>
      </c>
      <c r="F22" s="386"/>
      <c r="G22" s="222">
        <v>65.4463</v>
      </c>
      <c r="H22" s="253">
        <f t="shared" si="1"/>
        <v>79.190023</v>
      </c>
      <c r="I22" s="237">
        <v>79.4628</v>
      </c>
      <c r="J22" s="253">
        <f t="shared" si="2"/>
        <v>96.149988</v>
      </c>
      <c r="K22" s="10">
        <v>113</v>
      </c>
      <c r="L22" s="41"/>
      <c r="M22" s="11">
        <f t="shared" si="0"/>
        <v>0</v>
      </c>
      <c r="N22" s="205">
        <f>IF(('ALOE VERA'!$N$2=1),I22*L22*1.21,G22*L22*1.21)</f>
        <v>0</v>
      </c>
      <c r="Q22" s="61"/>
    </row>
    <row r="23" spans="1:17" s="72" customFormat="1" ht="15" customHeight="1">
      <c r="A23" s="11">
        <v>199</v>
      </c>
      <c r="B23" s="389" t="s">
        <v>339</v>
      </c>
      <c r="C23" s="390"/>
      <c r="D23" s="11" t="s">
        <v>31</v>
      </c>
      <c r="E23" s="386">
        <v>0.056</v>
      </c>
      <c r="F23" s="386"/>
      <c r="G23" s="222">
        <v>29.5041</v>
      </c>
      <c r="H23" s="253">
        <f t="shared" si="1"/>
        <v>35.699961</v>
      </c>
      <c r="I23" s="237">
        <v>35.8182</v>
      </c>
      <c r="J23" s="253">
        <f t="shared" si="2"/>
        <v>43.340022</v>
      </c>
      <c r="K23" s="10">
        <v>51</v>
      </c>
      <c r="L23" s="41"/>
      <c r="M23" s="11">
        <f t="shared" si="0"/>
        <v>0</v>
      </c>
      <c r="N23" s="205">
        <f>IF(('ALOE VERA'!$N$2=1),I23*L23*1.21,G23*L23*1.21)</f>
        <v>0</v>
      </c>
      <c r="Q23" s="73"/>
    </row>
    <row r="24" spans="1:17" ht="15" customHeight="1">
      <c r="A24" s="11">
        <v>208</v>
      </c>
      <c r="B24" s="402" t="s">
        <v>185</v>
      </c>
      <c r="C24" s="402"/>
      <c r="D24" s="83" t="s">
        <v>273</v>
      </c>
      <c r="E24" s="386">
        <v>0.164</v>
      </c>
      <c r="F24" s="386"/>
      <c r="G24" s="222">
        <v>87.281</v>
      </c>
      <c r="H24" s="253">
        <f t="shared" si="1"/>
        <v>105.61001</v>
      </c>
      <c r="I24" s="237">
        <v>106</v>
      </c>
      <c r="J24" s="253">
        <f t="shared" si="2"/>
        <v>128.26</v>
      </c>
      <c r="K24" s="10">
        <v>151</v>
      </c>
      <c r="L24" s="41"/>
      <c r="M24" s="11">
        <f>E24*L24</f>
        <v>0</v>
      </c>
      <c r="N24" s="205">
        <f>IF(('ALOE VERA'!$N$2=1),I24*L24*1.21,G24*L24*1.21)</f>
        <v>0</v>
      </c>
      <c r="Q24" s="61"/>
    </row>
    <row r="25" spans="1:17" ht="15" customHeight="1">
      <c r="A25" s="11">
        <v>209</v>
      </c>
      <c r="B25" s="419" t="s">
        <v>121</v>
      </c>
      <c r="C25" s="419"/>
      <c r="D25" s="59" t="s">
        <v>276</v>
      </c>
      <c r="E25" s="386">
        <v>0.164</v>
      </c>
      <c r="F25" s="386"/>
      <c r="G25" s="222">
        <v>87.281</v>
      </c>
      <c r="H25" s="253">
        <f t="shared" si="1"/>
        <v>105.61001</v>
      </c>
      <c r="I25" s="237">
        <v>106</v>
      </c>
      <c r="J25" s="253">
        <f t="shared" si="2"/>
        <v>128.26</v>
      </c>
      <c r="K25" s="10">
        <v>151</v>
      </c>
      <c r="L25" s="41"/>
      <c r="M25" s="11">
        <f>E25*L25</f>
        <v>0</v>
      </c>
      <c r="N25" s="205">
        <f>IF(('ALOE VERA'!$N$2=1),I25*L25*1.21,G25*L25*1.21)</f>
        <v>0</v>
      </c>
      <c r="Q25" s="61"/>
    </row>
    <row r="26" spans="1:17" ht="15" customHeight="1">
      <c r="A26" s="11">
        <v>233</v>
      </c>
      <c r="B26" s="402" t="s">
        <v>115</v>
      </c>
      <c r="C26" s="402"/>
      <c r="D26" s="11" t="s">
        <v>116</v>
      </c>
      <c r="E26" s="386">
        <v>0.091</v>
      </c>
      <c r="F26" s="386"/>
      <c r="G26" s="222">
        <v>47.9669</v>
      </c>
      <c r="H26" s="253">
        <f t="shared" si="1"/>
        <v>58.039949</v>
      </c>
      <c r="I26" s="237">
        <v>58.2314</v>
      </c>
      <c r="J26" s="253">
        <f t="shared" si="2"/>
        <v>70.459994</v>
      </c>
      <c r="K26" s="10">
        <v>83</v>
      </c>
      <c r="L26" s="41"/>
      <c r="M26" s="11">
        <f t="shared" si="0"/>
        <v>0</v>
      </c>
      <c r="N26" s="205">
        <f>IF(('ALOE VERA'!$N$2=1),I26*L26*1.21,G26*L26*1.21)</f>
        <v>0</v>
      </c>
      <c r="Q26" s="61"/>
    </row>
    <row r="27" spans="1:17" ht="15" customHeight="1">
      <c r="A27" s="11">
        <v>234</v>
      </c>
      <c r="B27" s="389" t="s">
        <v>117</v>
      </c>
      <c r="C27" s="390"/>
      <c r="D27" s="58" t="s">
        <v>118</v>
      </c>
      <c r="E27" s="386">
        <v>0.085</v>
      </c>
      <c r="F27" s="386"/>
      <c r="G27" s="222">
        <v>45.2314</v>
      </c>
      <c r="H27" s="253">
        <f t="shared" si="1"/>
        <v>54.729994</v>
      </c>
      <c r="I27" s="237">
        <v>54.9835</v>
      </c>
      <c r="J27" s="253">
        <f t="shared" si="2"/>
        <v>66.530035</v>
      </c>
      <c r="K27" s="10">
        <v>78</v>
      </c>
      <c r="L27" s="41"/>
      <c r="M27" s="11">
        <f t="shared" si="0"/>
        <v>0</v>
      </c>
      <c r="N27" s="205">
        <f>IF(('ALOE VERA'!$N$2=1),I27*L27*1.21,G27*L27*1.21)</f>
        <v>0</v>
      </c>
      <c r="Q27" s="61"/>
    </row>
    <row r="28" spans="1:17" ht="15" customHeight="1">
      <c r="A28" s="11">
        <v>236</v>
      </c>
      <c r="B28" s="389" t="s">
        <v>119</v>
      </c>
      <c r="C28" s="390"/>
      <c r="D28" s="58" t="s">
        <v>120</v>
      </c>
      <c r="E28" s="386">
        <v>0.075</v>
      </c>
      <c r="F28" s="386"/>
      <c r="G28" s="222">
        <v>40.1901</v>
      </c>
      <c r="H28" s="253">
        <f t="shared" si="1"/>
        <v>48.630021</v>
      </c>
      <c r="I28" s="237">
        <v>48.843</v>
      </c>
      <c r="J28" s="253">
        <f t="shared" si="2"/>
        <v>59.100030000000004</v>
      </c>
      <c r="K28" s="10">
        <v>70</v>
      </c>
      <c r="L28" s="41"/>
      <c r="M28" s="11">
        <f t="shared" si="0"/>
        <v>0</v>
      </c>
      <c r="N28" s="205">
        <f>IF(('ALOE VERA'!$N$2=1),I28*L28*1.21,G28*L28*1.21)</f>
        <v>0</v>
      </c>
      <c r="Q28" s="61"/>
    </row>
    <row r="29" spans="1:17" s="72" customFormat="1" ht="15" customHeight="1">
      <c r="A29" s="11">
        <v>239</v>
      </c>
      <c r="B29" s="389" t="s">
        <v>338</v>
      </c>
      <c r="C29" s="390"/>
      <c r="D29" s="11" t="s">
        <v>258</v>
      </c>
      <c r="E29" s="386">
        <v>0.091</v>
      </c>
      <c r="F29" s="386"/>
      <c r="G29" s="222">
        <v>47.9421</v>
      </c>
      <c r="H29" s="253">
        <f t="shared" si="1"/>
        <v>58.009941000000005</v>
      </c>
      <c r="I29" s="237">
        <v>58.2314</v>
      </c>
      <c r="J29" s="253">
        <f t="shared" si="2"/>
        <v>70.459994</v>
      </c>
      <c r="K29" s="10">
        <v>83</v>
      </c>
      <c r="L29" s="41"/>
      <c r="M29" s="11">
        <f>E29*L29</f>
        <v>0</v>
      </c>
      <c r="N29" s="205">
        <f>IF(('ALOE VERA'!$N$2=1),I29*L29*1.21,G29*L29*1.21)</f>
        <v>0</v>
      </c>
      <c r="Q29" s="73"/>
    </row>
    <row r="30" spans="1:17" ht="15" customHeight="1">
      <c r="A30" s="11">
        <v>277</v>
      </c>
      <c r="B30" s="391" t="s">
        <v>322</v>
      </c>
      <c r="C30" s="392"/>
      <c r="D30" s="57" t="s">
        <v>307</v>
      </c>
      <c r="E30" s="386">
        <v>0.102</v>
      </c>
      <c r="F30" s="386"/>
      <c r="G30" s="222">
        <v>56.5702</v>
      </c>
      <c r="H30" s="253">
        <f t="shared" si="1"/>
        <v>68.449942</v>
      </c>
      <c r="I30" s="237">
        <v>68.7521</v>
      </c>
      <c r="J30" s="253">
        <f t="shared" si="2"/>
        <v>83.190041</v>
      </c>
      <c r="K30" s="10">
        <v>99</v>
      </c>
      <c r="L30" s="41"/>
      <c r="M30" s="11">
        <f t="shared" si="0"/>
        <v>0</v>
      </c>
      <c r="N30" s="205">
        <f>IF(('ALOE VERA'!$N$2=1),I30*L30*1.21,G30*L30*1.21)</f>
        <v>0</v>
      </c>
      <c r="Q30" s="61"/>
    </row>
    <row r="31" spans="1:17" ht="15" customHeight="1">
      <c r="A31" s="11">
        <v>278</v>
      </c>
      <c r="B31" s="391" t="s">
        <v>303</v>
      </c>
      <c r="C31" s="392"/>
      <c r="D31" s="57" t="s">
        <v>308</v>
      </c>
      <c r="E31" s="386">
        <v>0.077</v>
      </c>
      <c r="F31" s="386"/>
      <c r="G31" s="222">
        <v>42.4298</v>
      </c>
      <c r="H31" s="253">
        <f t="shared" si="1"/>
        <v>51.340058</v>
      </c>
      <c r="I31" s="237">
        <v>51.562</v>
      </c>
      <c r="J31" s="253">
        <f t="shared" si="2"/>
        <v>62.39001999999999</v>
      </c>
      <c r="K31" s="10">
        <v>73</v>
      </c>
      <c r="L31" s="41"/>
      <c r="M31" s="11">
        <f t="shared" si="0"/>
        <v>0</v>
      </c>
      <c r="N31" s="205">
        <f>IF(('ALOE VERA'!$N$2=1),I31*L31*1.21,G31*L31*1.21)</f>
        <v>0</v>
      </c>
      <c r="Q31" s="61"/>
    </row>
    <row r="32" spans="1:17" ht="15" customHeight="1">
      <c r="A32" s="11">
        <v>279</v>
      </c>
      <c r="B32" s="391" t="s">
        <v>304</v>
      </c>
      <c r="C32" s="392"/>
      <c r="D32" s="57" t="s">
        <v>309</v>
      </c>
      <c r="E32" s="386">
        <v>0.102</v>
      </c>
      <c r="F32" s="386"/>
      <c r="G32" s="222">
        <v>56.5702</v>
      </c>
      <c r="H32" s="253">
        <f t="shared" si="1"/>
        <v>68.449942</v>
      </c>
      <c r="I32" s="237">
        <v>68.7521</v>
      </c>
      <c r="J32" s="253">
        <f t="shared" si="2"/>
        <v>83.190041</v>
      </c>
      <c r="K32" s="10">
        <v>98</v>
      </c>
      <c r="L32" s="41"/>
      <c r="M32" s="11">
        <f t="shared" si="0"/>
        <v>0</v>
      </c>
      <c r="N32" s="205">
        <f>IF(('ALOE VERA'!$N$2=1),I32*L32*1.21,G32*L32*1.21)</f>
        <v>0</v>
      </c>
      <c r="Q32" s="61"/>
    </row>
    <row r="33" spans="1:17" ht="15" customHeight="1">
      <c r="A33" s="11">
        <v>280</v>
      </c>
      <c r="B33" s="391" t="s">
        <v>305</v>
      </c>
      <c r="C33" s="392"/>
      <c r="D33" s="57" t="s">
        <v>310</v>
      </c>
      <c r="E33" s="386">
        <v>0.098</v>
      </c>
      <c r="F33" s="386"/>
      <c r="G33" s="222">
        <v>53.9174</v>
      </c>
      <c r="H33" s="253">
        <f t="shared" si="1"/>
        <v>65.240054</v>
      </c>
      <c r="I33" s="237">
        <v>65.5289</v>
      </c>
      <c r="J33" s="253">
        <f t="shared" si="2"/>
        <v>79.28996899999999</v>
      </c>
      <c r="K33" s="10">
        <v>93</v>
      </c>
      <c r="L33" s="41"/>
      <c r="M33" s="11">
        <f t="shared" si="0"/>
        <v>0</v>
      </c>
      <c r="N33" s="205">
        <f>IF(('ALOE VERA'!$N$2=1),I33*L33*1.21,G33*L33*1.21)</f>
        <v>0</v>
      </c>
      <c r="Q33" s="61"/>
    </row>
    <row r="34" spans="1:17" ht="15" customHeight="1">
      <c r="A34" s="11">
        <v>281</v>
      </c>
      <c r="B34" s="395" t="s">
        <v>314</v>
      </c>
      <c r="C34" s="396"/>
      <c r="D34" s="57" t="s">
        <v>311</v>
      </c>
      <c r="E34" s="386">
        <v>0.127</v>
      </c>
      <c r="F34" s="386"/>
      <c r="G34" s="222">
        <v>70.2727</v>
      </c>
      <c r="H34" s="253">
        <f t="shared" si="1"/>
        <v>85.029967</v>
      </c>
      <c r="I34" s="237">
        <v>85.3967</v>
      </c>
      <c r="J34" s="253">
        <f t="shared" si="2"/>
        <v>103.330007</v>
      </c>
      <c r="K34" s="10">
        <v>122</v>
      </c>
      <c r="L34" s="41"/>
      <c r="M34" s="11">
        <f t="shared" si="0"/>
        <v>0</v>
      </c>
      <c r="N34" s="205">
        <f>IF(('ALOE VERA'!$N$2=1),I34*L34*1.21,G34*L34*1.21)</f>
        <v>0</v>
      </c>
      <c r="Q34" s="61"/>
    </row>
    <row r="35" spans="1:17" ht="15" customHeight="1">
      <c r="A35" s="11">
        <v>282</v>
      </c>
      <c r="B35" s="415" t="s">
        <v>306</v>
      </c>
      <c r="C35" s="416"/>
      <c r="D35" s="60" t="s">
        <v>315</v>
      </c>
      <c r="E35" s="386">
        <v>0.479</v>
      </c>
      <c r="F35" s="386"/>
      <c r="G35" s="222">
        <v>264.7273</v>
      </c>
      <c r="H35" s="253">
        <f t="shared" si="1"/>
        <v>320.320033</v>
      </c>
      <c r="I35" s="237">
        <v>321.7769</v>
      </c>
      <c r="J35" s="253">
        <f t="shared" si="2"/>
        <v>389.350049</v>
      </c>
      <c r="K35" s="10">
        <v>458</v>
      </c>
      <c r="L35" s="41"/>
      <c r="M35" s="11">
        <f t="shared" si="0"/>
        <v>0</v>
      </c>
      <c r="N35" s="205">
        <f>IF(('ALOE VERA'!$N$2=1),I35*L35*1.21,G35*L35*1.21)</f>
        <v>0</v>
      </c>
      <c r="Q35" s="61"/>
    </row>
    <row r="36" spans="1:17" s="72" customFormat="1" ht="15" customHeight="1">
      <c r="A36" s="11">
        <v>285</v>
      </c>
      <c r="B36" s="389" t="s">
        <v>337</v>
      </c>
      <c r="C36" s="390"/>
      <c r="D36" s="11" t="s">
        <v>328</v>
      </c>
      <c r="E36" s="386">
        <v>0.243</v>
      </c>
      <c r="F36" s="386"/>
      <c r="G36" s="222">
        <v>108.8017</v>
      </c>
      <c r="H36" s="253">
        <f t="shared" si="1"/>
        <v>131.650057</v>
      </c>
      <c r="I36" s="237">
        <v>132.2314</v>
      </c>
      <c r="J36" s="253">
        <f t="shared" si="2"/>
        <v>159.99999400000002</v>
      </c>
      <c r="K36" s="10">
        <v>188</v>
      </c>
      <c r="L36" s="41"/>
      <c r="M36" s="11">
        <f t="shared" si="0"/>
        <v>0</v>
      </c>
      <c r="N36" s="205">
        <f>IF(('ALOE VERA'!$N$2=1),I36*L36*1.21,G36*L36*1.21)</f>
        <v>0</v>
      </c>
      <c r="Q36" s="73"/>
    </row>
    <row r="37" spans="1:17" s="72" customFormat="1" ht="15" customHeight="1">
      <c r="A37" s="11">
        <v>286</v>
      </c>
      <c r="B37" s="389" t="s">
        <v>334</v>
      </c>
      <c r="C37" s="390"/>
      <c r="D37" s="11" t="s">
        <v>329</v>
      </c>
      <c r="E37" s="386">
        <v>0.088</v>
      </c>
      <c r="F37" s="386"/>
      <c r="G37" s="222">
        <v>39.5041</v>
      </c>
      <c r="H37" s="253">
        <f t="shared" si="1"/>
        <v>47.799961</v>
      </c>
      <c r="I37" s="237">
        <v>47.9917</v>
      </c>
      <c r="J37" s="253">
        <f t="shared" si="2"/>
        <v>58.069957</v>
      </c>
      <c r="K37" s="10">
        <v>68</v>
      </c>
      <c r="L37" s="41"/>
      <c r="M37" s="11">
        <f t="shared" si="0"/>
        <v>0</v>
      </c>
      <c r="N37" s="205">
        <f>IF(('ALOE VERA'!$N$2=1),I37*L37*1.21,G37*L37*1.21)</f>
        <v>0</v>
      </c>
      <c r="Q37" s="73"/>
    </row>
    <row r="38" spans="1:17" s="72" customFormat="1" ht="15" customHeight="1">
      <c r="A38" s="11">
        <v>287</v>
      </c>
      <c r="B38" s="389" t="s">
        <v>335</v>
      </c>
      <c r="C38" s="390"/>
      <c r="D38" s="11" t="s">
        <v>330</v>
      </c>
      <c r="E38" s="386">
        <v>0.073</v>
      </c>
      <c r="F38" s="386"/>
      <c r="G38" s="222">
        <v>32.6777</v>
      </c>
      <c r="H38" s="253">
        <f t="shared" si="1"/>
        <v>39.540017</v>
      </c>
      <c r="I38" s="237">
        <v>39.7025</v>
      </c>
      <c r="J38" s="253">
        <f t="shared" si="2"/>
        <v>48.040025</v>
      </c>
      <c r="K38" s="10">
        <v>57</v>
      </c>
      <c r="L38" s="41"/>
      <c r="M38" s="11">
        <f t="shared" si="0"/>
        <v>0</v>
      </c>
      <c r="N38" s="205">
        <f>IF(('ALOE VERA'!$N$2=1),I38*L38*1.21,G38*L38*1.21)</f>
        <v>0</v>
      </c>
      <c r="P38" s="76"/>
      <c r="Q38" s="63"/>
    </row>
    <row r="39" spans="1:17" s="72" customFormat="1" ht="15" customHeight="1">
      <c r="A39" s="48">
        <v>288</v>
      </c>
      <c r="B39" s="393" t="s">
        <v>336</v>
      </c>
      <c r="C39" s="394"/>
      <c r="D39" s="48" t="s">
        <v>331</v>
      </c>
      <c r="E39" s="414">
        <v>0.082</v>
      </c>
      <c r="F39" s="414"/>
      <c r="G39" s="223">
        <v>36.9917</v>
      </c>
      <c r="H39" s="253">
        <f t="shared" si="1"/>
        <v>44.759957</v>
      </c>
      <c r="I39" s="238">
        <v>44.9421</v>
      </c>
      <c r="J39" s="253">
        <f t="shared" si="2"/>
        <v>54.379941</v>
      </c>
      <c r="K39" s="49">
        <v>64</v>
      </c>
      <c r="L39" s="50"/>
      <c r="M39" s="48">
        <f t="shared" si="0"/>
        <v>0</v>
      </c>
      <c r="N39" s="205">
        <f>IF(('ALOE VERA'!$N$2=1),I39*L39*1.21,G39*L39*1.21)</f>
        <v>0</v>
      </c>
      <c r="Q39" s="73"/>
    </row>
    <row r="40" spans="1:17" s="72" customFormat="1" ht="15" customHeight="1" thickBot="1">
      <c r="A40" s="48">
        <v>311</v>
      </c>
      <c r="B40" s="393" t="s">
        <v>353</v>
      </c>
      <c r="C40" s="394"/>
      <c r="D40" s="48" t="s">
        <v>354</v>
      </c>
      <c r="E40" s="414">
        <v>0.106</v>
      </c>
      <c r="F40" s="414"/>
      <c r="G40" s="223">
        <v>47.7934</v>
      </c>
      <c r="H40" s="296">
        <f t="shared" si="1"/>
        <v>57.830014</v>
      </c>
      <c r="I40" s="238">
        <v>58</v>
      </c>
      <c r="J40" s="296">
        <f t="shared" si="2"/>
        <v>70.17999999999999</v>
      </c>
      <c r="K40" s="49">
        <v>83</v>
      </c>
      <c r="L40" s="50"/>
      <c r="M40" s="48">
        <f t="shared" si="0"/>
        <v>0</v>
      </c>
      <c r="N40" s="297">
        <f>IF(('ALOE VERA'!$N$2=1),I40*L40*1.21,G40*L40*1.21)</f>
        <v>0</v>
      </c>
      <c r="Q40" s="73"/>
    </row>
    <row r="41" spans="1:14" ht="15">
      <c r="A41" s="91" t="s">
        <v>122</v>
      </c>
      <c r="B41" s="298" t="s">
        <v>123</v>
      </c>
      <c r="C41" s="84"/>
      <c r="D41" s="85" t="s">
        <v>124</v>
      </c>
      <c r="E41" s="387">
        <v>0.472</v>
      </c>
      <c r="F41" s="387"/>
      <c r="G41" s="224">
        <v>251.2727</v>
      </c>
      <c r="H41" s="299">
        <f>G41*1.21</f>
        <v>304.039967</v>
      </c>
      <c r="I41" s="239">
        <v>305.1074</v>
      </c>
      <c r="J41" s="299">
        <f>I41*1.21</f>
        <v>369.17995399999995</v>
      </c>
      <c r="K41" s="51">
        <v>435</v>
      </c>
      <c r="L41" s="86">
        <f>C42+C43+E42+E43+K42+K43+N42</f>
        <v>0</v>
      </c>
      <c r="M41" s="52">
        <f t="shared" si="0"/>
        <v>0</v>
      </c>
      <c r="N41" s="300">
        <f>IF(('ALOE VERA'!$N$2=1),I41*L41*1.21,G41*L41*1.21)</f>
        <v>0</v>
      </c>
    </row>
    <row r="42" spans="1:14" ht="15">
      <c r="A42" s="96">
        <v>100</v>
      </c>
      <c r="B42" s="301" t="s">
        <v>180</v>
      </c>
      <c r="C42" s="42"/>
      <c r="D42" s="154" t="s">
        <v>199</v>
      </c>
      <c r="E42" s="87"/>
      <c r="F42" s="155">
        <v>102</v>
      </c>
      <c r="G42" s="225"/>
      <c r="H42" s="154" t="s">
        <v>125</v>
      </c>
      <c r="I42" s="240"/>
      <c r="J42" s="257"/>
      <c r="K42" s="42"/>
      <c r="L42" s="153">
        <v>103</v>
      </c>
      <c r="M42" s="154" t="s">
        <v>181</v>
      </c>
      <c r="N42" s="62"/>
    </row>
    <row r="43" spans="1:14" ht="17.25" customHeight="1" thickBot="1">
      <c r="A43" s="125">
        <v>104</v>
      </c>
      <c r="B43" s="302" t="s">
        <v>126</v>
      </c>
      <c r="C43" s="53"/>
      <c r="D43" s="98" t="s">
        <v>220</v>
      </c>
      <c r="E43" s="88"/>
      <c r="F43" s="156">
        <v>106</v>
      </c>
      <c r="G43" s="226"/>
      <c r="H43" s="98" t="s">
        <v>127</v>
      </c>
      <c r="I43" s="241"/>
      <c r="J43" s="258"/>
      <c r="K43" s="53"/>
      <c r="L43" s="157"/>
      <c r="M43" s="93"/>
      <c r="N43" s="82"/>
    </row>
    <row r="44" spans="1:14" ht="15" customHeight="1">
      <c r="A44" s="158" t="s">
        <v>122</v>
      </c>
      <c r="B44" s="159" t="s">
        <v>128</v>
      </c>
      <c r="C44" s="160"/>
      <c r="D44" s="161" t="s">
        <v>206</v>
      </c>
      <c r="E44" s="388">
        <v>0.11</v>
      </c>
      <c r="F44" s="388"/>
      <c r="G44" s="227">
        <v>58.5207</v>
      </c>
      <c r="H44" s="253">
        <f>G44*1.21</f>
        <v>70.810047</v>
      </c>
      <c r="I44" s="242">
        <v>71.0992</v>
      </c>
      <c r="J44" s="253">
        <f>I44*1.21</f>
        <v>86.03003199999999</v>
      </c>
      <c r="K44" s="162">
        <v>101</v>
      </c>
      <c r="L44" s="86">
        <f>C45+C46+E45+E46+K45+K46+N45+N46</f>
        <v>0</v>
      </c>
      <c r="M44" s="163">
        <f>E44*L44</f>
        <v>0</v>
      </c>
      <c r="N44" s="205">
        <f>IF(('ALOE VERA'!$N$2=1),I44*L44*1.21,G44*L44*1.21)</f>
        <v>0</v>
      </c>
    </row>
    <row r="45" spans="1:14" ht="15">
      <c r="A45" s="96">
        <v>107</v>
      </c>
      <c r="B45" s="97" t="s">
        <v>319</v>
      </c>
      <c r="C45" s="78"/>
      <c r="D45" s="154" t="s">
        <v>221</v>
      </c>
      <c r="E45" s="78"/>
      <c r="F45" s="155">
        <v>109</v>
      </c>
      <c r="G45" s="225"/>
      <c r="H45" s="154" t="s">
        <v>207</v>
      </c>
      <c r="I45" s="240"/>
      <c r="J45" s="257"/>
      <c r="K45" s="78"/>
      <c r="L45" s="153">
        <v>110</v>
      </c>
      <c r="M45" s="154" t="s">
        <v>201</v>
      </c>
      <c r="N45" s="77"/>
    </row>
    <row r="46" spans="1:14" ht="15.75" thickBot="1">
      <c r="A46" s="96">
        <v>111</v>
      </c>
      <c r="B46" s="97" t="s">
        <v>342</v>
      </c>
      <c r="C46" s="124"/>
      <c r="D46" s="153" t="s">
        <v>343</v>
      </c>
      <c r="E46" s="124"/>
      <c r="F46" s="155">
        <v>182</v>
      </c>
      <c r="G46" s="225"/>
      <c r="H46" s="154" t="s">
        <v>211</v>
      </c>
      <c r="I46" s="240"/>
      <c r="J46" s="303"/>
      <c r="K46" s="124"/>
      <c r="L46" s="164">
        <v>183</v>
      </c>
      <c r="M46" s="154" t="s">
        <v>208</v>
      </c>
      <c r="N46" s="304"/>
    </row>
    <row r="47" spans="1:14" ht="15">
      <c r="A47" s="158"/>
      <c r="B47" s="378" t="s">
        <v>360</v>
      </c>
      <c r="C47" s="379"/>
      <c r="D47" s="165" t="s">
        <v>359</v>
      </c>
      <c r="E47" s="376">
        <v>0.094</v>
      </c>
      <c r="F47" s="377"/>
      <c r="G47" s="228">
        <v>42.0413</v>
      </c>
      <c r="H47" s="299">
        <f>G47*1.21</f>
        <v>50.869973</v>
      </c>
      <c r="I47" s="243">
        <v>49.7934</v>
      </c>
      <c r="J47" s="299">
        <f>I47*1.21</f>
        <v>60.25001399999999</v>
      </c>
      <c r="K47" s="166">
        <v>73</v>
      </c>
      <c r="L47" s="86">
        <f>C48+E48+K48</f>
        <v>0</v>
      </c>
      <c r="M47" s="167">
        <f>E47*L47</f>
        <v>0</v>
      </c>
      <c r="N47" s="300">
        <f>IF(('ALOE VERA'!$N$2=1),I47*L47*1.21,G47*L47*1.21)</f>
        <v>0</v>
      </c>
    </row>
    <row r="48" spans="1:14" ht="15.75" thickBot="1">
      <c r="A48" s="125">
        <v>308</v>
      </c>
      <c r="B48" s="305" t="s">
        <v>361</v>
      </c>
      <c r="C48" s="90"/>
      <c r="D48" s="81" t="s">
        <v>362</v>
      </c>
      <c r="E48" s="90"/>
      <c r="F48" s="168">
        <v>310</v>
      </c>
      <c r="G48" s="226"/>
      <c r="H48" s="98" t="s">
        <v>363</v>
      </c>
      <c r="I48" s="241"/>
      <c r="J48" s="259"/>
      <c r="K48" s="90"/>
      <c r="L48" s="81"/>
      <c r="M48" s="98"/>
      <c r="N48" s="82"/>
    </row>
    <row r="49" spans="1:14" ht="15" customHeight="1">
      <c r="A49" s="158"/>
      <c r="B49" s="159" t="s">
        <v>129</v>
      </c>
      <c r="C49" s="160"/>
      <c r="D49" s="161" t="s">
        <v>130</v>
      </c>
      <c r="E49" s="384">
        <v>0.052</v>
      </c>
      <c r="F49" s="377"/>
      <c r="G49" s="228">
        <v>27.6198</v>
      </c>
      <c r="H49" s="253">
        <f>G49*1.21</f>
        <v>33.419958</v>
      </c>
      <c r="I49" s="243">
        <v>33.5702</v>
      </c>
      <c r="J49" s="253">
        <f>I49*1.21</f>
        <v>40.619942</v>
      </c>
      <c r="K49" s="169">
        <v>46</v>
      </c>
      <c r="L49" s="170">
        <f>C50+C51+C52+C53+E50+E51+E52+E53+K50+K51+K52+N50+N51+N52</f>
        <v>0</v>
      </c>
      <c r="M49" s="163">
        <f>E49*L49</f>
        <v>0</v>
      </c>
      <c r="N49" s="205">
        <f>IF(('ALOE VERA'!$N$2=1),I49*L49*1.21,G49*L49*1.21)</f>
        <v>0</v>
      </c>
    </row>
    <row r="50" spans="1:14" ht="15">
      <c r="A50" s="96">
        <v>131</v>
      </c>
      <c r="B50" s="153" t="s">
        <v>131</v>
      </c>
      <c r="C50" s="42"/>
      <c r="D50" s="154" t="s">
        <v>350</v>
      </c>
      <c r="E50" s="42"/>
      <c r="F50" s="155">
        <v>136</v>
      </c>
      <c r="G50" s="225"/>
      <c r="H50" s="154" t="s">
        <v>222</v>
      </c>
      <c r="I50" s="240"/>
      <c r="J50" s="257"/>
      <c r="K50" s="78"/>
      <c r="L50" s="155">
        <v>138</v>
      </c>
      <c r="M50" s="153" t="s">
        <v>132</v>
      </c>
      <c r="N50" s="62"/>
    </row>
    <row r="51" spans="1:14" ht="15">
      <c r="A51" s="154" t="s">
        <v>406</v>
      </c>
      <c r="B51" s="153"/>
      <c r="C51" s="42"/>
      <c r="D51" s="154" t="s">
        <v>403</v>
      </c>
      <c r="E51" s="89"/>
      <c r="F51" s="155">
        <v>143</v>
      </c>
      <c r="G51" s="225"/>
      <c r="H51" s="154" t="s">
        <v>357</v>
      </c>
      <c r="I51" s="240"/>
      <c r="J51" s="257"/>
      <c r="K51" s="78"/>
      <c r="L51" s="155">
        <v>145</v>
      </c>
      <c r="M51" s="153" t="s">
        <v>404</v>
      </c>
      <c r="N51" s="77"/>
    </row>
    <row r="52" spans="1:16" ht="15.75" thickBot="1">
      <c r="A52" s="154" t="s">
        <v>407</v>
      </c>
      <c r="B52" s="153"/>
      <c r="C52" s="89"/>
      <c r="D52" s="154" t="s">
        <v>405</v>
      </c>
      <c r="E52" s="78"/>
      <c r="F52" s="155">
        <v>150</v>
      </c>
      <c r="G52" s="225"/>
      <c r="H52" s="154" t="s">
        <v>352</v>
      </c>
      <c r="I52" s="240"/>
      <c r="J52" s="153"/>
      <c r="K52" s="78"/>
      <c r="L52" s="331">
        <v>151</v>
      </c>
      <c r="M52" s="81" t="s">
        <v>356</v>
      </c>
      <c r="N52" s="126"/>
      <c r="P52" s="13"/>
    </row>
    <row r="53" spans="1:17" ht="15.75" thickBot="1">
      <c r="A53" s="98" t="s">
        <v>408</v>
      </c>
      <c r="B53" s="81"/>
      <c r="C53" s="53"/>
      <c r="D53" s="98"/>
      <c r="E53" s="401"/>
      <c r="F53" s="401"/>
      <c r="G53" s="226"/>
      <c r="H53" s="98"/>
      <c r="I53" s="241"/>
      <c r="J53" s="81"/>
      <c r="K53" s="171"/>
      <c r="L53" s="168"/>
      <c r="M53" s="81"/>
      <c r="N53" s="82"/>
      <c r="P53" s="15"/>
      <c r="Q53" s="13"/>
    </row>
    <row r="54" spans="1:17" ht="15" customHeight="1" thickBot="1">
      <c r="A54" s="172">
        <v>203</v>
      </c>
      <c r="B54" s="306" t="s">
        <v>184</v>
      </c>
      <c r="C54" s="307"/>
      <c r="D54" s="149" t="s">
        <v>183</v>
      </c>
      <c r="E54" s="399"/>
      <c r="F54" s="400"/>
      <c r="G54" s="231">
        <v>54.5041</v>
      </c>
      <c r="H54" s="296">
        <f>G54*1.21</f>
        <v>65.949961</v>
      </c>
      <c r="I54" s="231">
        <v>66.1983</v>
      </c>
      <c r="J54" s="296">
        <f>I54*1.21</f>
        <v>80.099943</v>
      </c>
      <c r="K54" s="308">
        <v>94</v>
      </c>
      <c r="L54" s="309"/>
      <c r="M54" s="310">
        <f>E54*L54</f>
        <v>0</v>
      </c>
      <c r="N54" s="297">
        <f>IF(('ALOE VERA'!$N$2=1),I54*L54*1.21,G54*L54*1.21)</f>
        <v>0</v>
      </c>
      <c r="P54" s="12"/>
      <c r="Q54" s="13"/>
    </row>
    <row r="55" spans="1:17" ht="15" customHeight="1" thickBot="1">
      <c r="A55" s="125">
        <v>204</v>
      </c>
      <c r="B55" s="319"/>
      <c r="C55" s="320"/>
      <c r="D55" s="321" t="s">
        <v>183</v>
      </c>
      <c r="E55" s="397">
        <v>0.11</v>
      </c>
      <c r="F55" s="398"/>
      <c r="G55" s="322">
        <v>54.5041</v>
      </c>
      <c r="H55" s="323">
        <f>G55*1.21</f>
        <v>65.949961</v>
      </c>
      <c r="I55" s="322">
        <v>66.1983</v>
      </c>
      <c r="J55" s="323">
        <f>I55*1.21</f>
        <v>80.099943</v>
      </c>
      <c r="K55" s="324">
        <v>94</v>
      </c>
      <c r="L55" s="325"/>
      <c r="M55" s="326">
        <f>E55*L55</f>
        <v>0</v>
      </c>
      <c r="N55" s="327">
        <f>IF(('ALOE VERA'!$N$2=1),I55*L55*1.21,G55*L55*1.21)</f>
        <v>0</v>
      </c>
      <c r="P55" s="16"/>
      <c r="Q55" s="12"/>
    </row>
    <row r="56" spans="1:17" ht="15">
      <c r="A56" s="158" t="s">
        <v>122</v>
      </c>
      <c r="B56" s="311" t="s">
        <v>134</v>
      </c>
      <c r="C56" s="194"/>
      <c r="D56" s="312" t="s">
        <v>135</v>
      </c>
      <c r="E56" s="385">
        <v>0.07</v>
      </c>
      <c r="F56" s="385"/>
      <c r="G56" s="313">
        <v>37.0496</v>
      </c>
      <c r="H56" s="314">
        <f>G56*1.21</f>
        <v>44.83001599999999</v>
      </c>
      <c r="I56" s="315">
        <v>44.9669</v>
      </c>
      <c r="J56" s="314">
        <f>I56*1.21</f>
        <v>54.409949000000005</v>
      </c>
      <c r="K56" s="185">
        <v>64</v>
      </c>
      <c r="L56" s="316">
        <f>C57+E57</f>
        <v>0</v>
      </c>
      <c r="M56" s="317">
        <f>E56*L56</f>
        <v>0</v>
      </c>
      <c r="N56" s="318">
        <f>IF(('ALOE VERA'!$N$2=1),I56*L56*1.21,G56*L56*1.21)</f>
        <v>0</v>
      </c>
      <c r="Q56" s="13"/>
    </row>
    <row r="57" spans="1:14" ht="15.75" thickBot="1">
      <c r="A57" s="125">
        <v>165</v>
      </c>
      <c r="B57" s="81" t="s">
        <v>321</v>
      </c>
      <c r="C57" s="53"/>
      <c r="D57" s="98" t="s">
        <v>348</v>
      </c>
      <c r="E57" s="53"/>
      <c r="F57" s="81"/>
      <c r="G57" s="229"/>
      <c r="H57" s="98"/>
      <c r="I57" s="241"/>
      <c r="J57" s="260"/>
      <c r="K57" s="92"/>
      <c r="L57" s="81"/>
      <c r="M57" s="93"/>
      <c r="N57" s="82"/>
    </row>
    <row r="58" spans="1:14" ht="15" customHeight="1">
      <c r="A58" s="158"/>
      <c r="B58" s="159" t="s">
        <v>136</v>
      </c>
      <c r="C58" s="160"/>
      <c r="D58" s="161" t="s">
        <v>137</v>
      </c>
      <c r="E58" s="388">
        <v>0.066</v>
      </c>
      <c r="F58" s="388"/>
      <c r="G58" s="227">
        <v>34.8595</v>
      </c>
      <c r="H58" s="253">
        <f>G58*1.21</f>
        <v>42.179995</v>
      </c>
      <c r="I58" s="242">
        <v>42.3223</v>
      </c>
      <c r="J58" s="253">
        <f>I58*1.21</f>
        <v>51.209982999999994</v>
      </c>
      <c r="K58" s="174">
        <v>60</v>
      </c>
      <c r="L58" s="86">
        <f>C59+C60+C61+E59+E60+E61+K59+K60+N59+N60</f>
        <v>0</v>
      </c>
      <c r="M58" s="163">
        <f>E58*L58</f>
        <v>0</v>
      </c>
      <c r="N58" s="205">
        <f>IF(('ALOE VERA'!$N$2=1),I58*L58*1.21,G58*L58*1.21)</f>
        <v>0</v>
      </c>
    </row>
    <row r="59" spans="1:14" ht="15">
      <c r="A59" s="96">
        <v>117</v>
      </c>
      <c r="B59" s="153" t="s">
        <v>138</v>
      </c>
      <c r="C59" s="42"/>
      <c r="D59" s="154" t="s">
        <v>200</v>
      </c>
      <c r="E59" s="87"/>
      <c r="F59" s="155">
        <v>120</v>
      </c>
      <c r="G59" s="225"/>
      <c r="H59" s="154" t="s">
        <v>209</v>
      </c>
      <c r="I59" s="240"/>
      <c r="J59" s="257"/>
      <c r="K59" s="42"/>
      <c r="L59" s="153">
        <v>201</v>
      </c>
      <c r="M59" s="154" t="s">
        <v>139</v>
      </c>
      <c r="N59" s="62"/>
    </row>
    <row r="60" spans="1:14" ht="15">
      <c r="A60" s="96">
        <v>127</v>
      </c>
      <c r="B60" s="153" t="s">
        <v>133</v>
      </c>
      <c r="C60" s="42"/>
      <c r="D60" s="154" t="s">
        <v>347</v>
      </c>
      <c r="E60" s="78"/>
      <c r="F60" s="155">
        <v>129</v>
      </c>
      <c r="G60" s="225"/>
      <c r="H60" s="154" t="s">
        <v>346</v>
      </c>
      <c r="I60" s="240"/>
      <c r="J60" s="257"/>
      <c r="K60" s="42"/>
      <c r="L60" s="153"/>
      <c r="M60" s="154"/>
      <c r="N60" s="154"/>
    </row>
    <row r="61" spans="1:14" ht="15.75" thickBot="1">
      <c r="A61" s="125">
        <v>202</v>
      </c>
      <c r="B61" s="98" t="s">
        <v>358</v>
      </c>
      <c r="C61" s="90"/>
      <c r="D61" s="98"/>
      <c r="E61" s="171"/>
      <c r="F61" s="81"/>
      <c r="G61" s="229"/>
      <c r="H61" s="81"/>
      <c r="I61" s="229"/>
      <c r="J61" s="81"/>
      <c r="K61" s="333"/>
      <c r="L61" s="81"/>
      <c r="M61" s="98"/>
      <c r="N61" s="175"/>
    </row>
    <row r="62" spans="1:14" ht="15" customHeight="1">
      <c r="A62" s="96"/>
      <c r="B62" s="176" t="s">
        <v>140</v>
      </c>
      <c r="C62" s="160"/>
      <c r="D62" s="161" t="s">
        <v>210</v>
      </c>
      <c r="E62" s="384">
        <v>0.066</v>
      </c>
      <c r="F62" s="377"/>
      <c r="G62" s="228">
        <v>34.8595</v>
      </c>
      <c r="H62" s="253">
        <f>G62*1.21</f>
        <v>42.179995</v>
      </c>
      <c r="I62" s="242">
        <v>42.3223</v>
      </c>
      <c r="J62" s="332">
        <f>I62*1.21</f>
        <v>51.209982999999994</v>
      </c>
      <c r="K62" s="169">
        <v>60</v>
      </c>
      <c r="L62" s="170">
        <f>C63+E63+K63</f>
        <v>0</v>
      </c>
      <c r="M62" s="177">
        <f>E62*L62</f>
        <v>0</v>
      </c>
      <c r="N62" s="205">
        <f>IF(('ALOE VERA'!$N$2=1),I62*L62*1.21,G62*L62*1.21)</f>
        <v>0</v>
      </c>
    </row>
    <row r="63" spans="1:14" ht="15.75" thickBot="1">
      <c r="A63" s="125">
        <v>171</v>
      </c>
      <c r="B63" s="81" t="s">
        <v>415</v>
      </c>
      <c r="C63" s="94"/>
      <c r="D63" s="98" t="s">
        <v>416</v>
      </c>
      <c r="E63" s="53"/>
      <c r="F63" s="178"/>
      <c r="G63" s="226"/>
      <c r="H63" s="98"/>
      <c r="I63" s="241"/>
      <c r="J63" s="258"/>
      <c r="K63" s="258"/>
      <c r="L63" s="171"/>
      <c r="M63" s="171"/>
      <c r="N63" s="179"/>
    </row>
    <row r="64" spans="1:14" ht="15" customHeight="1">
      <c r="A64" s="158"/>
      <c r="B64" s="159" t="s">
        <v>141</v>
      </c>
      <c r="C64" s="160"/>
      <c r="D64" s="161" t="s">
        <v>142</v>
      </c>
      <c r="E64" s="384">
        <v>0.07</v>
      </c>
      <c r="F64" s="377"/>
      <c r="G64" s="228">
        <v>37.0496</v>
      </c>
      <c r="H64" s="253">
        <f>G64*1.21</f>
        <v>44.83001599999999</v>
      </c>
      <c r="I64" s="242">
        <v>44.9669</v>
      </c>
      <c r="J64" s="253">
        <f>I64*1.21</f>
        <v>54.409949000000005</v>
      </c>
      <c r="K64" s="334">
        <v>64</v>
      </c>
      <c r="L64" s="180">
        <f>C65+E65+K65</f>
        <v>0</v>
      </c>
      <c r="M64" s="163">
        <f>E64*L64</f>
        <v>0</v>
      </c>
      <c r="N64" s="205">
        <f>IF(('ALOE VERA'!$N$2=1),I64*L64*1.21,G64*L64*1.21)</f>
        <v>0</v>
      </c>
    </row>
    <row r="65" spans="1:14" ht="15.75" thickBot="1">
      <c r="A65" s="125">
        <v>167</v>
      </c>
      <c r="B65" s="81" t="s">
        <v>143</v>
      </c>
      <c r="C65" s="53"/>
      <c r="D65" s="98" t="s">
        <v>417</v>
      </c>
      <c r="E65" s="53"/>
      <c r="F65" s="178"/>
      <c r="G65" s="226"/>
      <c r="H65" s="98"/>
      <c r="I65" s="241"/>
      <c r="J65" s="258"/>
      <c r="K65" s="258"/>
      <c r="L65" s="171"/>
      <c r="M65" s="171"/>
      <c r="N65" s="179"/>
    </row>
    <row r="66" spans="1:14" ht="15" customHeight="1">
      <c r="A66" s="158"/>
      <c r="B66" s="176" t="s">
        <v>144</v>
      </c>
      <c r="C66" s="160"/>
      <c r="D66" s="161" t="s">
        <v>145</v>
      </c>
      <c r="E66" s="384">
        <v>0.045</v>
      </c>
      <c r="F66" s="377"/>
      <c r="G66" s="228">
        <v>23.9421</v>
      </c>
      <c r="H66" s="253">
        <f>G66*1.21</f>
        <v>28.969941</v>
      </c>
      <c r="I66" s="242">
        <v>29.0496</v>
      </c>
      <c r="J66" s="253">
        <f>I66*1.21</f>
        <v>35.150016</v>
      </c>
      <c r="K66" s="166">
        <v>41</v>
      </c>
      <c r="L66" s="86">
        <f>C67+C68+E67+K67+N67</f>
        <v>0</v>
      </c>
      <c r="M66" s="177">
        <f>E66*L66</f>
        <v>0</v>
      </c>
      <c r="N66" s="205">
        <f>IF(('ALOE VERA'!$N$2=1),I66*L66*1.21,G66*L66*1.21)</f>
        <v>0</v>
      </c>
    </row>
    <row r="67" spans="1:14" ht="15" customHeight="1">
      <c r="A67" s="96">
        <v>173</v>
      </c>
      <c r="B67" s="153" t="s">
        <v>182</v>
      </c>
      <c r="C67" s="42"/>
      <c r="D67" s="154" t="s">
        <v>147</v>
      </c>
      <c r="E67" s="42"/>
      <c r="F67" s="181">
        <v>177</v>
      </c>
      <c r="G67" s="225"/>
      <c r="H67" s="154" t="s">
        <v>188</v>
      </c>
      <c r="I67" s="240"/>
      <c r="J67" s="257"/>
      <c r="K67" s="42"/>
      <c r="L67" s="153">
        <v>179</v>
      </c>
      <c r="M67" s="154" t="s">
        <v>189</v>
      </c>
      <c r="N67" s="126"/>
    </row>
    <row r="68" spans="1:14" ht="15.75" thickBot="1">
      <c r="A68" s="96">
        <v>181</v>
      </c>
      <c r="B68" s="153" t="s">
        <v>146</v>
      </c>
      <c r="C68" s="89"/>
      <c r="D68" s="154"/>
      <c r="E68" s="153"/>
      <c r="F68" s="153"/>
      <c r="G68" s="230"/>
      <c r="H68" s="153"/>
      <c r="I68" s="230"/>
      <c r="J68" s="81"/>
      <c r="K68" s="149"/>
      <c r="L68" s="153"/>
      <c r="M68" s="153"/>
      <c r="N68" s="182"/>
    </row>
    <row r="69" spans="1:14" ht="15" customHeight="1">
      <c r="A69" s="158"/>
      <c r="B69" s="159" t="s">
        <v>148</v>
      </c>
      <c r="C69" s="173"/>
      <c r="D69" s="161" t="s">
        <v>149</v>
      </c>
      <c r="E69" s="384">
        <v>0.045</v>
      </c>
      <c r="F69" s="377"/>
      <c r="G69" s="228">
        <v>23.9421</v>
      </c>
      <c r="H69" s="253">
        <f>G69*1.21</f>
        <v>28.969941</v>
      </c>
      <c r="I69" s="242">
        <v>29.0496</v>
      </c>
      <c r="J69" s="253">
        <f>I69*1.21</f>
        <v>35.150016</v>
      </c>
      <c r="K69" s="166">
        <v>41</v>
      </c>
      <c r="L69" s="180">
        <f>C70+E70+K70+N70</f>
        <v>0</v>
      </c>
      <c r="M69" s="167">
        <f>E69*L69</f>
        <v>0</v>
      </c>
      <c r="N69" s="205">
        <f>IF(('ALOE VERA'!$N$2=1),I69*L69*1.21,G69*L69*1.21)</f>
        <v>0</v>
      </c>
    </row>
    <row r="70" spans="1:14" ht="15.75" thickBot="1">
      <c r="A70" s="125">
        <v>174</v>
      </c>
      <c r="B70" s="81" t="s">
        <v>245</v>
      </c>
      <c r="C70" s="53"/>
      <c r="D70" s="98" t="s">
        <v>190</v>
      </c>
      <c r="E70" s="53"/>
      <c r="F70" s="178">
        <v>178</v>
      </c>
      <c r="G70" s="226"/>
      <c r="H70" s="98" t="s">
        <v>191</v>
      </c>
      <c r="I70" s="241"/>
      <c r="J70" s="258"/>
      <c r="K70" s="53"/>
      <c r="L70" s="168">
        <v>180</v>
      </c>
      <c r="M70" s="98" t="s">
        <v>351</v>
      </c>
      <c r="N70" s="79"/>
    </row>
    <row r="71" spans="1:14" ht="15" customHeight="1">
      <c r="A71" s="158"/>
      <c r="B71" s="159" t="s">
        <v>150</v>
      </c>
      <c r="C71" s="160"/>
      <c r="D71" s="161" t="s">
        <v>275</v>
      </c>
      <c r="E71" s="384">
        <v>0.045</v>
      </c>
      <c r="F71" s="377"/>
      <c r="G71" s="228">
        <v>23.9421</v>
      </c>
      <c r="H71" s="253">
        <f>G71*1.21</f>
        <v>28.969941</v>
      </c>
      <c r="I71" s="242">
        <v>29.0496</v>
      </c>
      <c r="J71" s="253">
        <f>I71*1.21</f>
        <v>35.150016</v>
      </c>
      <c r="K71" s="166">
        <v>41</v>
      </c>
      <c r="L71" s="180">
        <f>C72+E72+K72+N72</f>
        <v>0</v>
      </c>
      <c r="M71" s="167">
        <f>E71*L71</f>
        <v>0</v>
      </c>
      <c r="N71" s="205">
        <f>IF(('ALOE VERA'!$N$2=1),I71*L71*1.21,G71*L71*1.21)</f>
        <v>0</v>
      </c>
    </row>
    <row r="72" spans="1:14" ht="15.75" thickBot="1">
      <c r="A72" s="125">
        <v>190</v>
      </c>
      <c r="B72" s="81" t="s">
        <v>204</v>
      </c>
      <c r="C72" s="53"/>
      <c r="D72" s="98" t="s">
        <v>203</v>
      </c>
      <c r="E72" s="53"/>
      <c r="F72" s="178">
        <v>192</v>
      </c>
      <c r="G72" s="226"/>
      <c r="H72" s="98" t="s">
        <v>202</v>
      </c>
      <c r="I72" s="241"/>
      <c r="J72" s="261"/>
      <c r="K72" s="53"/>
      <c r="L72" s="81">
        <v>193</v>
      </c>
      <c r="M72" s="98" t="s">
        <v>205</v>
      </c>
      <c r="N72" s="80"/>
    </row>
    <row r="73" spans="1:14" ht="15">
      <c r="A73" s="153"/>
      <c r="B73" s="153"/>
      <c r="C73" s="153"/>
      <c r="D73" s="153"/>
      <c r="E73" s="149"/>
      <c r="F73" s="183"/>
      <c r="G73" s="231"/>
      <c r="H73" s="183"/>
      <c r="I73" s="231"/>
      <c r="J73" s="183"/>
      <c r="K73" s="95"/>
      <c r="L73" s="149" t="s">
        <v>48</v>
      </c>
      <c r="M73" s="184">
        <f>SUM(M10:M41)+M44+M47+M49+M54+M55+M56+M58+M62+M64+M66+M69+M71</f>
        <v>0</v>
      </c>
      <c r="N73" s="185">
        <f>SUM(N10:N41)+N44+N47+N49+N54+N55+N56+N58+N62+N64+N66+N69+N71</f>
        <v>0</v>
      </c>
    </row>
    <row r="74" spans="1:14" s="7" customFormat="1" ht="18">
      <c r="A74" s="153" t="s">
        <v>43</v>
      </c>
      <c r="B74" s="153"/>
      <c r="C74" s="153"/>
      <c r="D74" s="149"/>
      <c r="E74" s="149"/>
      <c r="F74" s="149"/>
      <c r="G74" s="231"/>
      <c r="H74" s="183"/>
      <c r="I74" s="231"/>
      <c r="J74" s="183"/>
      <c r="K74" s="95"/>
      <c r="L74" s="99"/>
      <c r="M74" s="100"/>
      <c r="N74" s="186"/>
    </row>
    <row r="75" spans="1:14" s="7" customFormat="1" ht="18">
      <c r="A75" s="153" t="s">
        <v>226</v>
      </c>
      <c r="B75" s="153"/>
      <c r="C75" s="153"/>
      <c r="D75" s="187"/>
      <c r="E75" s="188"/>
      <c r="F75" s="149"/>
      <c r="G75" s="231"/>
      <c r="H75" s="153"/>
      <c r="I75" s="230"/>
      <c r="J75" s="153"/>
      <c r="K75" s="149"/>
      <c r="L75" s="149"/>
      <c r="M75" s="189" t="s">
        <v>54</v>
      </c>
      <c r="N75" s="190">
        <f>IF(K5=0,0,6)</f>
        <v>0</v>
      </c>
    </row>
    <row r="76" spans="1:14" s="7" customFormat="1" ht="18">
      <c r="A76" s="153" t="s">
        <v>224</v>
      </c>
      <c r="B76" s="153"/>
      <c r="C76" s="153"/>
      <c r="D76" s="187"/>
      <c r="E76" s="188"/>
      <c r="F76" s="149"/>
      <c r="G76" s="231"/>
      <c r="H76" s="254"/>
      <c r="I76" s="244"/>
      <c r="J76" s="254"/>
      <c r="K76" s="149"/>
      <c r="L76" s="154"/>
      <c r="M76" s="149"/>
      <c r="N76" s="191"/>
    </row>
    <row r="77" spans="1:14" s="7" customFormat="1" ht="18">
      <c r="A77" s="153" t="s">
        <v>374</v>
      </c>
      <c r="B77" s="153"/>
      <c r="C77" s="153"/>
      <c r="D77" s="187"/>
      <c r="E77" s="188"/>
      <c r="F77" s="149"/>
      <c r="G77" s="231"/>
      <c r="H77" s="154"/>
      <c r="I77" s="240"/>
      <c r="J77" s="154"/>
      <c r="K77" s="149"/>
      <c r="L77" s="153"/>
      <c r="M77" s="189" t="s">
        <v>151</v>
      </c>
      <c r="N77" s="192">
        <f>N73+N75</f>
        <v>0</v>
      </c>
    </row>
    <row r="78" spans="1:14" s="7" customFormat="1" ht="18">
      <c r="A78" s="153"/>
      <c r="B78" s="153"/>
      <c r="C78" s="153"/>
      <c r="D78" s="187"/>
      <c r="E78" s="188"/>
      <c r="F78" s="193"/>
      <c r="G78" s="232"/>
      <c r="H78" s="154"/>
      <c r="I78" s="240"/>
      <c r="J78" s="154"/>
      <c r="K78" s="194"/>
      <c r="L78" s="153"/>
      <c r="M78" s="149"/>
      <c r="N78" s="149"/>
    </row>
    <row r="79" spans="1:14" s="7" customFormat="1" ht="18.75">
      <c r="A79" s="195" t="s">
        <v>32</v>
      </c>
      <c r="B79" s="139"/>
      <c r="C79" s="153"/>
      <c r="D79" s="139"/>
      <c r="E79" s="139"/>
      <c r="F79" s="139"/>
      <c r="G79" s="219"/>
      <c r="H79" s="153"/>
      <c r="I79" s="230"/>
      <c r="J79" s="153"/>
      <c r="K79" s="196" t="s">
        <v>35</v>
      </c>
      <c r="L79" s="153"/>
      <c r="M79" s="149"/>
      <c r="N79" s="187"/>
    </row>
    <row r="80" spans="1:14" ht="15">
      <c r="A80" s="149"/>
      <c r="B80" s="197"/>
      <c r="C80" s="198"/>
      <c r="D80" s="153"/>
      <c r="E80" s="153"/>
      <c r="F80" s="153"/>
      <c r="G80" s="230"/>
      <c r="H80" s="153"/>
      <c r="I80" s="230"/>
      <c r="J80" s="153"/>
      <c r="K80" s="149"/>
      <c r="L80" s="153"/>
      <c r="M80" s="153"/>
      <c r="N80" s="153"/>
    </row>
    <row r="81" spans="1:14" ht="15">
      <c r="A81" s="153"/>
      <c r="B81" s="199"/>
      <c r="C81" s="153"/>
      <c r="D81" s="153"/>
      <c r="E81" s="153"/>
      <c r="F81" s="153"/>
      <c r="G81" s="230"/>
      <c r="H81" s="153"/>
      <c r="I81" s="230"/>
      <c r="J81" s="153"/>
      <c r="K81" s="200"/>
      <c r="L81" s="149"/>
      <c r="M81" s="149"/>
      <c r="N81" s="153"/>
    </row>
  </sheetData>
  <sheetProtection password="DBD5" sheet="1" formatCells="0"/>
  <mergeCells count="86">
    <mergeCell ref="E39:F39"/>
    <mergeCell ref="B10:D10"/>
    <mergeCell ref="B25:C25"/>
    <mergeCell ref="B12:C12"/>
    <mergeCell ref="B11:C11"/>
    <mergeCell ref="E13:F13"/>
    <mergeCell ref="E12:F12"/>
    <mergeCell ref="E11:F11"/>
    <mergeCell ref="B17:C17"/>
    <mergeCell ref="B18:C18"/>
    <mergeCell ref="B40:C40"/>
    <mergeCell ref="B15:C15"/>
    <mergeCell ref="B14:C14"/>
    <mergeCell ref="B13:C13"/>
    <mergeCell ref="B36:C36"/>
    <mergeCell ref="B35:C35"/>
    <mergeCell ref="B20:C20"/>
    <mergeCell ref="B21:C21"/>
    <mergeCell ref="B19:C19"/>
    <mergeCell ref="B16:C16"/>
    <mergeCell ref="E40:F40"/>
    <mergeCell ref="E19:F19"/>
    <mergeCell ref="E14:F14"/>
    <mergeCell ref="E17:F17"/>
    <mergeCell ref="E20:F20"/>
    <mergeCell ref="E21:F21"/>
    <mergeCell ref="E27:F27"/>
    <mergeCell ref="E15:F15"/>
    <mergeCell ref="E16:F16"/>
    <mergeCell ref="E18:F18"/>
    <mergeCell ref="K3:N3"/>
    <mergeCell ref="E6:H6"/>
    <mergeCell ref="L6:N6"/>
    <mergeCell ref="E10:F10"/>
    <mergeCell ref="B8:C8"/>
    <mergeCell ref="K7:N7"/>
    <mergeCell ref="K4:N4"/>
    <mergeCell ref="K5:N5"/>
    <mergeCell ref="H8:H9"/>
    <mergeCell ref="B27:C27"/>
    <mergeCell ref="B26:C26"/>
    <mergeCell ref="E24:F24"/>
    <mergeCell ref="E22:F22"/>
    <mergeCell ref="E23:F23"/>
    <mergeCell ref="B24:C24"/>
    <mergeCell ref="B23:C23"/>
    <mergeCell ref="B22:C22"/>
    <mergeCell ref="E26:F26"/>
    <mergeCell ref="E25:F25"/>
    <mergeCell ref="E34:F34"/>
    <mergeCell ref="B28:C28"/>
    <mergeCell ref="E31:F31"/>
    <mergeCell ref="E30:F30"/>
    <mergeCell ref="B30:C30"/>
    <mergeCell ref="B33:C33"/>
    <mergeCell ref="E28:F28"/>
    <mergeCell ref="E29:F29"/>
    <mergeCell ref="E32:F32"/>
    <mergeCell ref="B32:C32"/>
    <mergeCell ref="E71:F71"/>
    <mergeCell ref="E55:F55"/>
    <mergeCell ref="E58:F58"/>
    <mergeCell ref="E49:F49"/>
    <mergeCell ref="E54:F54"/>
    <mergeCell ref="E62:F62"/>
    <mergeCell ref="E53:F53"/>
    <mergeCell ref="E44:F44"/>
    <mergeCell ref="B29:C29"/>
    <mergeCell ref="B31:C31"/>
    <mergeCell ref="B37:C37"/>
    <mergeCell ref="B38:C38"/>
    <mergeCell ref="B39:C39"/>
    <mergeCell ref="E35:F35"/>
    <mergeCell ref="E33:F33"/>
    <mergeCell ref="E37:F37"/>
    <mergeCell ref="B34:C34"/>
    <mergeCell ref="E47:F47"/>
    <mergeCell ref="B47:C47"/>
    <mergeCell ref="E8:F9"/>
    <mergeCell ref="E69:F69"/>
    <mergeCell ref="E64:F64"/>
    <mergeCell ref="E56:F56"/>
    <mergeCell ref="E38:F38"/>
    <mergeCell ref="E41:F41"/>
    <mergeCell ref="E36:F36"/>
    <mergeCell ref="E66:F66"/>
  </mergeCells>
  <conditionalFormatting sqref="C10:D10 C12:D19 C21:C24 C26:C34 D21:D22 D24:D34 A23:N25 A10:B39 K55:M55 A36:N39 A54:I55 H11:H40 E10:N39 J11:J40 H54:H56 N54:N56 N11:N41">
    <cfRule type="expression" priority="488" dxfId="0" stopIfTrue="1">
      <formula>$L10&gt;0</formula>
    </cfRule>
  </conditionalFormatting>
  <conditionalFormatting sqref="A42:C43 E50:E52 A57:C57 A50:C52 A65:C65 A67:C68 A70:C70 A72:C72 A63:C63 A59:C59 A45:C46">
    <cfRule type="expression" priority="486" dxfId="0" stopIfTrue="1">
      <formula>$C42&gt;0</formula>
    </cfRule>
  </conditionalFormatting>
  <conditionalFormatting sqref="L42:N42 L67:N67 L72:N72 L59:N59 L61:N61 L45:N45">
    <cfRule type="expression" priority="456" dxfId="0" stopIfTrue="1">
      <formula>$N42&gt;0</formula>
    </cfRule>
  </conditionalFormatting>
  <conditionalFormatting sqref="F42:K43 K48 F45:K45 F63:I63 K63 F65:I65 K65 F67:I67 K67 F70:I70 K70 F59:I60 K59:K60 K72 K50:K53 F48:I48 F72:I72 G50:I53 F50:F52">
    <cfRule type="expression" priority="506" dxfId="0" stopIfTrue="1">
      <formula>$K42&gt;0</formula>
    </cfRule>
  </conditionalFormatting>
  <conditionalFormatting sqref="P38:Q38">
    <cfRule type="expression" priority="420" dxfId="0" stopIfTrue="1">
      <formula>$C38&gt;0</formula>
    </cfRule>
  </conditionalFormatting>
  <conditionalFormatting sqref="D46">
    <cfRule type="expression" priority="419" dxfId="0" stopIfTrue="1">
      <formula>$C46&gt;0</formula>
    </cfRule>
  </conditionalFormatting>
  <conditionalFormatting sqref="E46">
    <cfRule type="expression" priority="410" dxfId="0" stopIfTrue="1">
      <formula>$K46&gt;0</formula>
    </cfRule>
  </conditionalFormatting>
  <conditionalFormatting sqref="A61">
    <cfRule type="expression" priority="406" dxfId="0" stopIfTrue="1">
      <formula>$N61&gt;0</formula>
    </cfRule>
  </conditionalFormatting>
  <conditionalFormatting sqref="B61">
    <cfRule type="expression" priority="405" dxfId="0" stopIfTrue="1">
      <formula>$N61&gt;0</formula>
    </cfRule>
  </conditionalFormatting>
  <conditionalFormatting sqref="C61">
    <cfRule type="expression" priority="404" dxfId="0" stopIfTrue="1">
      <formula>$N61&gt;0</formula>
    </cfRule>
  </conditionalFormatting>
  <conditionalFormatting sqref="D61">
    <cfRule type="expression" priority="403" dxfId="0" stopIfTrue="1">
      <formula>$N61&gt;0</formula>
    </cfRule>
  </conditionalFormatting>
  <conditionalFormatting sqref="E61">
    <cfRule type="expression" priority="402" dxfId="0" stopIfTrue="1">
      <formula>$E61&gt;0</formula>
    </cfRule>
  </conditionalFormatting>
  <conditionalFormatting sqref="C61">
    <cfRule type="expression" priority="401" dxfId="0" stopIfTrue="1">
      <formula>$E61&gt;0</formula>
    </cfRule>
  </conditionalFormatting>
  <conditionalFormatting sqref="E57">
    <cfRule type="expression" priority="398" dxfId="0" stopIfTrue="1">
      <formula>$C57&gt;0</formula>
    </cfRule>
  </conditionalFormatting>
  <conditionalFormatting sqref="P52">
    <cfRule type="expression" priority="397" dxfId="0" stopIfTrue="1">
      <formula>$E52&gt;0</formula>
    </cfRule>
  </conditionalFormatting>
  <conditionalFormatting sqref="P54:Q54">
    <cfRule type="expression" priority="395" dxfId="0" stopIfTrue="1">
      <formula>$N54&gt;0</formula>
    </cfRule>
  </conditionalFormatting>
  <conditionalFormatting sqref="P55:Q55">
    <cfRule type="expression" priority="394" dxfId="0" stopIfTrue="1">
      <formula>$C55&gt;0</formula>
    </cfRule>
  </conditionalFormatting>
  <conditionalFormatting sqref="Q56">
    <cfRule type="expression" priority="393" dxfId="0" stopIfTrue="1">
      <formula>$E56&gt;0</formula>
    </cfRule>
  </conditionalFormatting>
  <conditionalFormatting sqref="D57:E57">
    <cfRule type="expression" priority="385" dxfId="0" stopIfTrue="1">
      <formula>$E57&gt;0</formula>
    </cfRule>
  </conditionalFormatting>
  <conditionalFormatting sqref="A61:C61">
    <cfRule type="expression" priority="384" dxfId="0" stopIfTrue="1">
      <formula>$C61&gt;0</formula>
    </cfRule>
  </conditionalFormatting>
  <conditionalFormatting sqref="D61:E61">
    <cfRule type="expression" priority="383" dxfId="0" stopIfTrue="1">
      <formula>$E61&gt;0</formula>
    </cfRule>
  </conditionalFormatting>
  <conditionalFormatting sqref="N70">
    <cfRule type="expression" priority="368" dxfId="0" stopIfTrue="1">
      <formula>$K70&gt;0</formula>
    </cfRule>
  </conditionalFormatting>
  <conditionalFormatting sqref="L70:N70">
    <cfRule type="expression" priority="367" dxfId="0" stopIfTrue="1">
      <formula>$N70&gt;0</formula>
    </cfRule>
  </conditionalFormatting>
  <conditionalFormatting sqref="D60:E60">
    <cfRule type="expression" priority="364" dxfId="0" stopIfTrue="1">
      <formula>$E60&gt;0</formula>
    </cfRule>
  </conditionalFormatting>
  <conditionalFormatting sqref="L46:N46">
    <cfRule type="expression" priority="346" dxfId="0" stopIfTrue="1">
      <formula>$N46&gt;0</formula>
    </cfRule>
  </conditionalFormatting>
  <conditionalFormatting sqref="F46:K46">
    <cfRule type="expression" priority="345" dxfId="0" stopIfTrue="1">
      <formula>$K46&gt;0</formula>
    </cfRule>
  </conditionalFormatting>
  <conditionalFormatting sqref="A53:C53">
    <cfRule type="expression" priority="344" dxfId="0" stopIfTrue="1">
      <formula>$C53&gt;0</formula>
    </cfRule>
  </conditionalFormatting>
  <conditionalFormatting sqref="L50:N50">
    <cfRule type="expression" priority="341" dxfId="0" stopIfTrue="1">
      <formula>$N50&gt;0</formula>
    </cfRule>
  </conditionalFormatting>
  <conditionalFormatting sqref="L51:N53">
    <cfRule type="expression" priority="340" dxfId="0" stopIfTrue="1">
      <formula>$N51&gt;0</formula>
    </cfRule>
  </conditionalFormatting>
  <conditionalFormatting sqref="A60:C60">
    <cfRule type="expression" priority="336" dxfId="0" stopIfTrue="1">
      <formula>$C60&gt;0</formula>
    </cfRule>
  </conditionalFormatting>
  <conditionalFormatting sqref="L60:N60">
    <cfRule type="expression" priority="335" dxfId="0" stopIfTrue="1">
      <formula>$N60&gt;0</formula>
    </cfRule>
  </conditionalFormatting>
  <conditionalFormatting sqref="A48:C48">
    <cfRule type="expression" priority="324" dxfId="0" stopIfTrue="1">
      <formula>$C48&gt;0</formula>
    </cfRule>
  </conditionalFormatting>
  <conditionalFormatting sqref="D48:E48">
    <cfRule type="expression" priority="323" dxfId="0" stopIfTrue="1">
      <formula>$E48&gt;0</formula>
    </cfRule>
  </conditionalFormatting>
  <conditionalFormatting sqref="J10:J39">
    <cfRule type="expression" priority="321" dxfId="0" stopIfTrue="1">
      <formula>$N10&gt;0</formula>
    </cfRule>
  </conditionalFormatting>
  <conditionalFormatting sqref="J56:J57">
    <cfRule type="expression" priority="319" dxfId="0" stopIfTrue="1">
      <formula>$N53&gt;0</formula>
    </cfRule>
  </conditionalFormatting>
  <conditionalFormatting sqref="J42:J43 J45:J47">
    <cfRule type="expression" priority="318" dxfId="0" stopIfTrue="1">
      <formula>$M42&gt;0</formula>
    </cfRule>
  </conditionalFormatting>
  <conditionalFormatting sqref="J46">
    <cfRule type="expression" priority="317" dxfId="0" stopIfTrue="1">
      <formula>$E46&gt;0</formula>
    </cfRule>
  </conditionalFormatting>
  <conditionalFormatting sqref="J57:J58">
    <cfRule type="expression" priority="508" dxfId="0" stopIfTrue="1">
      <formula>$L54&gt;0</formula>
    </cfRule>
  </conditionalFormatting>
  <conditionalFormatting sqref="J49 J51">
    <cfRule type="expression" priority="510" dxfId="0" stopIfTrue="1">
      <formula>$K48&gt;0</formula>
    </cfRule>
  </conditionalFormatting>
  <conditionalFormatting sqref="J65 J67 J69 J72 J61">
    <cfRule type="expression" priority="527" dxfId="0" stopIfTrue="1">
      <formula>$M58&gt;0</formula>
    </cfRule>
  </conditionalFormatting>
  <conditionalFormatting sqref="H10:I39 H11:H40">
    <cfRule type="expression" priority="316" dxfId="0" stopIfTrue="1">
      <formula>$Q10&gt;0</formula>
    </cfRule>
  </conditionalFormatting>
  <conditionalFormatting sqref="J10:J39">
    <cfRule type="expression" priority="314" dxfId="0" stopIfTrue="1">
      <formula>$Q10&gt;0</formula>
    </cfRule>
  </conditionalFormatting>
  <conditionalFormatting sqref="J46">
    <cfRule type="expression" priority="310" dxfId="0" stopIfTrue="1">
      <formula>$E46&gt;0</formula>
    </cfRule>
  </conditionalFormatting>
  <conditionalFormatting sqref="J55">
    <cfRule type="expression" priority="312" dxfId="0" stopIfTrue="1">
      <formula>$Q53&gt;0</formula>
    </cfRule>
  </conditionalFormatting>
  <conditionalFormatting sqref="J49:J50 J45:J46">
    <cfRule type="expression" priority="311" dxfId="0" stopIfTrue="1">
      <formula>$P45&gt;0</formula>
    </cfRule>
  </conditionalFormatting>
  <conditionalFormatting sqref="J68 J70 J55:J56 J66 J63">
    <cfRule type="expression" priority="528" dxfId="0" stopIfTrue="1">
      <formula>$K52&gt;0</formula>
    </cfRule>
  </conditionalFormatting>
  <conditionalFormatting sqref="J51">
    <cfRule type="expression" priority="538" dxfId="0" stopIfTrue="1">
      <formula>$M50&gt;0</formula>
    </cfRule>
  </conditionalFormatting>
  <conditionalFormatting sqref="J63 J65 J67 J70 J59:J60">
    <cfRule type="expression" priority="541" dxfId="0" stopIfTrue="1">
      <formula>$P57&gt;0</formula>
    </cfRule>
  </conditionalFormatting>
  <conditionalFormatting sqref="N10">
    <cfRule type="expression" priority="309" dxfId="0" stopIfTrue="1">
      <formula>$K10&gt;0</formula>
    </cfRule>
  </conditionalFormatting>
  <conditionalFormatting sqref="K10:K39">
    <cfRule type="expression" priority="308" dxfId="0" stopIfTrue="1">
      <formula>$Q10&gt;0</formula>
    </cfRule>
  </conditionalFormatting>
  <conditionalFormatting sqref="N10:N41">
    <cfRule type="expression" priority="306" dxfId="0" stopIfTrue="1">
      <formula>$K10&gt;0</formula>
    </cfRule>
  </conditionalFormatting>
  <conditionalFormatting sqref="N41">
    <cfRule type="expression" priority="305" dxfId="0" stopIfTrue="1">
      <formula>$K41&gt;0</formula>
    </cfRule>
  </conditionalFormatting>
  <conditionalFormatting sqref="N44">
    <cfRule type="expression" priority="304" dxfId="0" stopIfTrue="1">
      <formula>$L44&gt;0</formula>
    </cfRule>
  </conditionalFormatting>
  <conditionalFormatting sqref="N44">
    <cfRule type="expression" priority="303" dxfId="0" stopIfTrue="1">
      <formula>$K44&gt;0</formula>
    </cfRule>
  </conditionalFormatting>
  <conditionalFormatting sqref="N47">
    <cfRule type="expression" priority="302" dxfId="0" stopIfTrue="1">
      <formula>$L47&gt;0</formula>
    </cfRule>
  </conditionalFormatting>
  <conditionalFormatting sqref="N47">
    <cfRule type="expression" priority="301" dxfId="0" stopIfTrue="1">
      <formula>$K47&gt;0</formula>
    </cfRule>
  </conditionalFormatting>
  <conditionalFormatting sqref="N49">
    <cfRule type="expression" priority="300" dxfId="0" stopIfTrue="1">
      <formula>$L49&gt;0</formula>
    </cfRule>
  </conditionalFormatting>
  <conditionalFormatting sqref="N49">
    <cfRule type="expression" priority="299" dxfId="0" stopIfTrue="1">
      <formula>$K49&gt;0</formula>
    </cfRule>
  </conditionalFormatting>
  <conditionalFormatting sqref="N55:N56">
    <cfRule type="expression" priority="298" dxfId="0" stopIfTrue="1">
      <formula>$K55&gt;0</formula>
    </cfRule>
  </conditionalFormatting>
  <conditionalFormatting sqref="N58">
    <cfRule type="expression" priority="297" dxfId="0" stopIfTrue="1">
      <formula>$L58&gt;0</formula>
    </cfRule>
  </conditionalFormatting>
  <conditionalFormatting sqref="N58">
    <cfRule type="expression" priority="296" dxfId="0" stopIfTrue="1">
      <formula>$K58&gt;0</formula>
    </cfRule>
  </conditionalFormatting>
  <conditionalFormatting sqref="N64">
    <cfRule type="expression" priority="293" dxfId="0" stopIfTrue="1">
      <formula>$L64&gt;0</formula>
    </cfRule>
  </conditionalFormatting>
  <conditionalFormatting sqref="N64">
    <cfRule type="expression" priority="292" dxfId="0" stopIfTrue="1">
      <formula>$K64&gt;0</formula>
    </cfRule>
  </conditionalFormatting>
  <conditionalFormatting sqref="N66">
    <cfRule type="expression" priority="291" dxfId="0" stopIfTrue="1">
      <formula>$L66&gt;0</formula>
    </cfRule>
  </conditionalFormatting>
  <conditionalFormatting sqref="N66">
    <cfRule type="expression" priority="290" dxfId="0" stopIfTrue="1">
      <formula>$K66&gt;0</formula>
    </cfRule>
  </conditionalFormatting>
  <conditionalFormatting sqref="N69">
    <cfRule type="expression" priority="289" dxfId="0" stopIfTrue="1">
      <formula>$L69&gt;0</formula>
    </cfRule>
  </conditionalFormatting>
  <conditionalFormatting sqref="N69">
    <cfRule type="expression" priority="288" dxfId="0" stopIfTrue="1">
      <formula>$K69&gt;0</formula>
    </cfRule>
  </conditionalFormatting>
  <conditionalFormatting sqref="N71">
    <cfRule type="expression" priority="287" dxfId="0" stopIfTrue="1">
      <formula>$L71&gt;0</formula>
    </cfRule>
  </conditionalFormatting>
  <conditionalFormatting sqref="N71">
    <cfRule type="expression" priority="286" dxfId="0" stopIfTrue="1">
      <formula>$K71&gt;0</formula>
    </cfRule>
  </conditionalFormatting>
  <conditionalFormatting sqref="J49">
    <cfRule type="expression" priority="284" dxfId="0" stopIfTrue="1">
      <formula>$M49&gt;0</formula>
    </cfRule>
  </conditionalFormatting>
  <conditionalFormatting sqref="N11:N15">
    <cfRule type="expression" priority="283" dxfId="0" stopIfTrue="1">
      <formula>$K11&gt;0</formula>
    </cfRule>
  </conditionalFormatting>
  <conditionalFormatting sqref="N10:N41">
    <cfRule type="expression" priority="282" dxfId="0" stopIfTrue="1">
      <formula>$K10&gt;0</formula>
    </cfRule>
  </conditionalFormatting>
  <conditionalFormatting sqref="N41">
    <cfRule type="expression" priority="281" dxfId="0" stopIfTrue="1">
      <formula>$K41&gt;0</formula>
    </cfRule>
  </conditionalFormatting>
  <conditionalFormatting sqref="N41">
    <cfRule type="expression" priority="280" dxfId="0" stopIfTrue="1">
      <formula>$K41&gt;0</formula>
    </cfRule>
  </conditionalFormatting>
  <conditionalFormatting sqref="N44">
    <cfRule type="expression" priority="279" dxfId="0" stopIfTrue="1">
      <formula>$L44&gt;0</formula>
    </cfRule>
  </conditionalFormatting>
  <conditionalFormatting sqref="N44">
    <cfRule type="expression" priority="278" dxfId="0" stopIfTrue="1">
      <formula>$K44&gt;0</formula>
    </cfRule>
  </conditionalFormatting>
  <conditionalFormatting sqref="N44">
    <cfRule type="expression" priority="277" dxfId="0" stopIfTrue="1">
      <formula>$K44&gt;0</formula>
    </cfRule>
  </conditionalFormatting>
  <conditionalFormatting sqref="N47">
    <cfRule type="expression" priority="276" dxfId="0" stopIfTrue="1">
      <formula>$L47&gt;0</formula>
    </cfRule>
  </conditionalFormatting>
  <conditionalFormatting sqref="N47">
    <cfRule type="expression" priority="275" dxfId="0" stopIfTrue="1">
      <formula>$K47&gt;0</formula>
    </cfRule>
  </conditionalFormatting>
  <conditionalFormatting sqref="N47">
    <cfRule type="expression" priority="274" dxfId="0" stopIfTrue="1">
      <formula>$K47&gt;0</formula>
    </cfRule>
  </conditionalFormatting>
  <conditionalFormatting sqref="N49">
    <cfRule type="expression" priority="273" dxfId="0" stopIfTrue="1">
      <formula>$L49&gt;0</formula>
    </cfRule>
  </conditionalFormatting>
  <conditionalFormatting sqref="N49">
    <cfRule type="expression" priority="272" dxfId="0" stopIfTrue="1">
      <formula>$K49&gt;0</formula>
    </cfRule>
  </conditionalFormatting>
  <conditionalFormatting sqref="N49">
    <cfRule type="expression" priority="271" dxfId="0" stopIfTrue="1">
      <formula>$K49&gt;0</formula>
    </cfRule>
  </conditionalFormatting>
  <conditionalFormatting sqref="N55:N56">
    <cfRule type="expression" priority="270" dxfId="0" stopIfTrue="1">
      <formula>$K55&gt;0</formula>
    </cfRule>
  </conditionalFormatting>
  <conditionalFormatting sqref="N55:N56">
    <cfRule type="expression" priority="269" dxfId="0" stopIfTrue="1">
      <formula>$K55&gt;0</formula>
    </cfRule>
  </conditionalFormatting>
  <conditionalFormatting sqref="N58">
    <cfRule type="expression" priority="268" dxfId="0" stopIfTrue="1">
      <formula>$L58&gt;0</formula>
    </cfRule>
  </conditionalFormatting>
  <conditionalFormatting sqref="N58">
    <cfRule type="expression" priority="267" dxfId="0" stopIfTrue="1">
      <formula>$K58&gt;0</formula>
    </cfRule>
  </conditionalFormatting>
  <conditionalFormatting sqref="N58">
    <cfRule type="expression" priority="266" dxfId="0" stopIfTrue="1">
      <formula>$K58&gt;0</formula>
    </cfRule>
  </conditionalFormatting>
  <conditionalFormatting sqref="N64">
    <cfRule type="expression" priority="262" dxfId="0" stopIfTrue="1">
      <formula>$L64&gt;0</formula>
    </cfRule>
  </conditionalFormatting>
  <conditionalFormatting sqref="N64">
    <cfRule type="expression" priority="261" dxfId="0" stopIfTrue="1">
      <formula>$K64&gt;0</formula>
    </cfRule>
  </conditionalFormatting>
  <conditionalFormatting sqref="N64">
    <cfRule type="expression" priority="260" dxfId="0" stopIfTrue="1">
      <formula>$K64&gt;0</formula>
    </cfRule>
  </conditionalFormatting>
  <conditionalFormatting sqref="N66">
    <cfRule type="expression" priority="259" dxfId="0" stopIfTrue="1">
      <formula>$L66&gt;0</formula>
    </cfRule>
  </conditionalFormatting>
  <conditionalFormatting sqref="N66">
    <cfRule type="expression" priority="258" dxfId="0" stopIfTrue="1">
      <formula>$K66&gt;0</formula>
    </cfRule>
  </conditionalFormatting>
  <conditionalFormatting sqref="N66">
    <cfRule type="expression" priority="257" dxfId="0" stopIfTrue="1">
      <formula>$K66&gt;0</formula>
    </cfRule>
  </conditionalFormatting>
  <conditionalFormatting sqref="N69">
    <cfRule type="expression" priority="256" dxfId="0" stopIfTrue="1">
      <formula>$L69&gt;0</formula>
    </cfRule>
  </conditionalFormatting>
  <conditionalFormatting sqref="N69">
    <cfRule type="expression" priority="255" dxfId="0" stopIfTrue="1">
      <formula>$K69&gt;0</formula>
    </cfRule>
  </conditionalFormatting>
  <conditionalFormatting sqref="N69">
    <cfRule type="expression" priority="254" dxfId="0" stopIfTrue="1">
      <formula>$K69&gt;0</formula>
    </cfRule>
  </conditionalFormatting>
  <conditionalFormatting sqref="N71">
    <cfRule type="expression" priority="253" dxfId="0" stopIfTrue="1">
      <formula>$L71&gt;0</formula>
    </cfRule>
  </conditionalFormatting>
  <conditionalFormatting sqref="N71">
    <cfRule type="expression" priority="252" dxfId="0" stopIfTrue="1">
      <formula>$K71&gt;0</formula>
    </cfRule>
  </conditionalFormatting>
  <conditionalFormatting sqref="N71">
    <cfRule type="expression" priority="251" dxfId="0" stopIfTrue="1">
      <formula>$K71&gt;0</formula>
    </cfRule>
  </conditionalFormatting>
  <conditionalFormatting sqref="A40:N40">
    <cfRule type="expression" priority="250" dxfId="0" stopIfTrue="1">
      <formula>$L40&gt;0</formula>
    </cfRule>
  </conditionalFormatting>
  <conditionalFormatting sqref="J40">
    <cfRule type="expression" priority="249" dxfId="0" stopIfTrue="1">
      <formula>$N40&gt;0</formula>
    </cfRule>
  </conditionalFormatting>
  <conditionalFormatting sqref="H40:I40">
    <cfRule type="expression" priority="248" dxfId="0" stopIfTrue="1">
      <formula>$Q40&gt;0</formula>
    </cfRule>
  </conditionalFormatting>
  <conditionalFormatting sqref="J40">
    <cfRule type="expression" priority="247" dxfId="0" stopIfTrue="1">
      <formula>$Q40&gt;0</formula>
    </cfRule>
  </conditionalFormatting>
  <conditionalFormatting sqref="K40">
    <cfRule type="expression" priority="246" dxfId="0" stopIfTrue="1">
      <formula>$Q40&gt;0</formula>
    </cfRule>
  </conditionalFormatting>
  <conditionalFormatting sqref="N40">
    <cfRule type="expression" priority="245" dxfId="0" stopIfTrue="1">
      <formula>$K40&gt;0</formula>
    </cfRule>
  </conditionalFormatting>
  <conditionalFormatting sqref="N40">
    <cfRule type="expression" priority="244" dxfId="0" stopIfTrue="1">
      <formula>$K40&gt;0</formula>
    </cfRule>
  </conditionalFormatting>
  <conditionalFormatting sqref="K54:N54">
    <cfRule type="expression" priority="243" dxfId="0" stopIfTrue="1">
      <formula>$L54&gt;0</formula>
    </cfRule>
  </conditionalFormatting>
  <conditionalFormatting sqref="J54">
    <cfRule type="expression" priority="242" dxfId="0" stopIfTrue="1">
      <formula>$Q52&gt;0</formula>
    </cfRule>
  </conditionalFormatting>
  <conditionalFormatting sqref="J54">
    <cfRule type="expression" priority="241" dxfId="0" stopIfTrue="1">
      <formula>$K51&gt;0</formula>
    </cfRule>
  </conditionalFormatting>
  <conditionalFormatting sqref="N54">
    <cfRule type="expression" priority="240" dxfId="0" stopIfTrue="1">
      <formula>$K54&gt;0</formula>
    </cfRule>
  </conditionalFormatting>
  <conditionalFormatting sqref="N54">
    <cfRule type="expression" priority="239" dxfId="0" stopIfTrue="1">
      <formula>$K54&gt;0</formula>
    </cfRule>
  </conditionalFormatting>
  <conditionalFormatting sqref="N54">
    <cfRule type="expression" priority="238" dxfId="0" stopIfTrue="1">
      <formula>$K54&gt;0</formula>
    </cfRule>
  </conditionalFormatting>
  <conditionalFormatting sqref="J62">
    <cfRule type="expression" priority="237" dxfId="0" stopIfTrue="1">
      <formula>$K59&gt;0</formula>
    </cfRule>
  </conditionalFormatting>
  <conditionalFormatting sqref="N62">
    <cfRule type="expression" priority="236" dxfId="0" stopIfTrue="1">
      <formula>$L62&gt;0</formula>
    </cfRule>
  </conditionalFormatting>
  <conditionalFormatting sqref="N62">
    <cfRule type="expression" priority="235" dxfId="0" stopIfTrue="1">
      <formula>$K62&gt;0</formula>
    </cfRule>
  </conditionalFormatting>
  <conditionalFormatting sqref="N62">
    <cfRule type="expression" priority="234" dxfId="0" stopIfTrue="1">
      <formula>$L62&gt;0</formula>
    </cfRule>
  </conditionalFormatting>
  <conditionalFormatting sqref="N62">
    <cfRule type="expression" priority="233" dxfId="0" stopIfTrue="1">
      <formula>$K62&gt;0</formula>
    </cfRule>
  </conditionalFormatting>
  <conditionalFormatting sqref="N62">
    <cfRule type="expression" priority="232" dxfId="0" stopIfTrue="1">
      <formula>$K62&gt;0</formula>
    </cfRule>
  </conditionalFormatting>
  <conditionalFormatting sqref="N40:N41">
    <cfRule type="expression" priority="231" dxfId="0" stopIfTrue="1">
      <formula>$K40&gt;0</formula>
    </cfRule>
  </conditionalFormatting>
  <conditionalFormatting sqref="N40:N41">
    <cfRule type="expression" priority="230" dxfId="0" stopIfTrue="1">
      <formula>$K40&gt;0</formula>
    </cfRule>
  </conditionalFormatting>
  <conditionalFormatting sqref="N44">
    <cfRule type="expression" priority="229" dxfId="0" stopIfTrue="1">
      <formula>$L44&gt;0</formula>
    </cfRule>
  </conditionalFormatting>
  <conditionalFormatting sqref="N44">
    <cfRule type="expression" priority="228" dxfId="0" stopIfTrue="1">
      <formula>$K44&gt;0</formula>
    </cfRule>
  </conditionalFormatting>
  <conditionalFormatting sqref="N44">
    <cfRule type="expression" priority="227" dxfId="0" stopIfTrue="1">
      <formula>$K44&gt;0</formula>
    </cfRule>
  </conditionalFormatting>
  <conditionalFormatting sqref="N47">
    <cfRule type="expression" priority="226" dxfId="0" stopIfTrue="1">
      <formula>$L47&gt;0</formula>
    </cfRule>
  </conditionalFormatting>
  <conditionalFormatting sqref="N47">
    <cfRule type="expression" priority="225" dxfId="0" stopIfTrue="1">
      <formula>$K47&gt;0</formula>
    </cfRule>
  </conditionalFormatting>
  <conditionalFormatting sqref="N47">
    <cfRule type="expression" priority="224" dxfId="0" stopIfTrue="1">
      <formula>$K47&gt;0</formula>
    </cfRule>
  </conditionalFormatting>
  <conditionalFormatting sqref="N49">
    <cfRule type="expression" priority="223" dxfId="0" stopIfTrue="1">
      <formula>$L49&gt;0</formula>
    </cfRule>
  </conditionalFormatting>
  <conditionalFormatting sqref="N49">
    <cfRule type="expression" priority="222" dxfId="0" stopIfTrue="1">
      <formula>$K49&gt;0</formula>
    </cfRule>
  </conditionalFormatting>
  <conditionalFormatting sqref="N49">
    <cfRule type="expression" priority="221" dxfId="0" stopIfTrue="1">
      <formula>$K49&gt;0</formula>
    </cfRule>
  </conditionalFormatting>
  <conditionalFormatting sqref="N49">
    <cfRule type="expression" priority="220" dxfId="0" stopIfTrue="1">
      <formula>$L49&gt;0</formula>
    </cfRule>
  </conditionalFormatting>
  <conditionalFormatting sqref="N49">
    <cfRule type="expression" priority="219" dxfId="0" stopIfTrue="1">
      <formula>$K49&gt;0</formula>
    </cfRule>
  </conditionalFormatting>
  <conditionalFormatting sqref="N49">
    <cfRule type="expression" priority="218" dxfId="0" stopIfTrue="1">
      <formula>$K49&gt;0</formula>
    </cfRule>
  </conditionalFormatting>
  <conditionalFormatting sqref="N54:N56">
    <cfRule type="expression" priority="217" dxfId="0" stopIfTrue="1">
      <formula>$K54&gt;0</formula>
    </cfRule>
  </conditionalFormatting>
  <conditionalFormatting sqref="N54:N56">
    <cfRule type="expression" priority="216" dxfId="0" stopIfTrue="1">
      <formula>$K54&gt;0</formula>
    </cfRule>
  </conditionalFormatting>
  <conditionalFormatting sqref="N58">
    <cfRule type="expression" priority="215" dxfId="0" stopIfTrue="1">
      <formula>$L58&gt;0</formula>
    </cfRule>
  </conditionalFormatting>
  <conditionalFormatting sqref="N58">
    <cfRule type="expression" priority="214" dxfId="0" stopIfTrue="1">
      <formula>$K58&gt;0</formula>
    </cfRule>
  </conditionalFormatting>
  <conditionalFormatting sqref="N58">
    <cfRule type="expression" priority="213" dxfId="0" stopIfTrue="1">
      <formula>$K58&gt;0</formula>
    </cfRule>
  </conditionalFormatting>
  <conditionalFormatting sqref="N62">
    <cfRule type="expression" priority="212" dxfId="0" stopIfTrue="1">
      <formula>$L62&gt;0</formula>
    </cfRule>
  </conditionalFormatting>
  <conditionalFormatting sqref="N62">
    <cfRule type="expression" priority="211" dxfId="0" stopIfTrue="1">
      <formula>$K62&gt;0</formula>
    </cfRule>
  </conditionalFormatting>
  <conditionalFormatting sqref="N62">
    <cfRule type="expression" priority="210" dxfId="0" stopIfTrue="1">
      <formula>$K62&gt;0</formula>
    </cfRule>
  </conditionalFormatting>
  <conditionalFormatting sqref="N64">
    <cfRule type="expression" priority="209" dxfId="0" stopIfTrue="1">
      <formula>$L64&gt;0</formula>
    </cfRule>
  </conditionalFormatting>
  <conditionalFormatting sqref="N64">
    <cfRule type="expression" priority="208" dxfId="0" stopIfTrue="1">
      <formula>$K64&gt;0</formula>
    </cfRule>
  </conditionalFormatting>
  <conditionalFormatting sqref="N64">
    <cfRule type="expression" priority="207" dxfId="0" stopIfTrue="1">
      <formula>$K64&gt;0</formula>
    </cfRule>
  </conditionalFormatting>
  <conditionalFormatting sqref="N66">
    <cfRule type="expression" priority="206" dxfId="0" stopIfTrue="1">
      <formula>$L66&gt;0</formula>
    </cfRule>
  </conditionalFormatting>
  <conditionalFormatting sqref="N66">
    <cfRule type="expression" priority="205" dxfId="0" stopIfTrue="1">
      <formula>$K66&gt;0</formula>
    </cfRule>
  </conditionalFormatting>
  <conditionalFormatting sqref="N66">
    <cfRule type="expression" priority="204" dxfId="0" stopIfTrue="1">
      <formula>$K66&gt;0</formula>
    </cfRule>
  </conditionalFormatting>
  <conditionalFormatting sqref="N69">
    <cfRule type="expression" priority="203" dxfId="0" stopIfTrue="1">
      <formula>$L69&gt;0</formula>
    </cfRule>
  </conditionalFormatting>
  <conditionalFormatting sqref="N69">
    <cfRule type="expression" priority="202" dxfId="0" stopIfTrue="1">
      <formula>$K69&gt;0</formula>
    </cfRule>
  </conditionalFormatting>
  <conditionalFormatting sqref="N69">
    <cfRule type="expression" priority="201" dxfId="0" stopIfTrue="1">
      <formula>$K69&gt;0</formula>
    </cfRule>
  </conditionalFormatting>
  <conditionalFormatting sqref="N71">
    <cfRule type="expression" priority="200" dxfId="0" stopIfTrue="1">
      <formula>$L71&gt;0</formula>
    </cfRule>
  </conditionalFormatting>
  <conditionalFormatting sqref="N71">
    <cfRule type="expression" priority="199" dxfId="0" stopIfTrue="1">
      <formula>$K71&gt;0</formula>
    </cfRule>
  </conditionalFormatting>
  <conditionalFormatting sqref="N71">
    <cfRule type="expression" priority="198" dxfId="0" stopIfTrue="1">
      <formula>$K71&gt;0</formula>
    </cfRule>
  </conditionalFormatting>
  <conditionalFormatting sqref="N11:N41">
    <cfRule type="expression" priority="197" dxfId="0" stopIfTrue="1">
      <formula>$K11&gt;0</formula>
    </cfRule>
  </conditionalFormatting>
  <conditionalFormatting sqref="J10">
    <cfRule type="expression" priority="196" dxfId="0" stopIfTrue="1">
      <formula>$Q10&gt;0</formula>
    </cfRule>
  </conditionalFormatting>
  <conditionalFormatting sqref="J11:J40">
    <cfRule type="expression" priority="195" dxfId="0" stopIfTrue="1">
      <formula>$Q11&gt;0</formula>
    </cfRule>
  </conditionalFormatting>
  <conditionalFormatting sqref="H41">
    <cfRule type="expression" priority="194" dxfId="0" stopIfTrue="1">
      <formula>$L41&gt;0</formula>
    </cfRule>
  </conditionalFormatting>
  <conditionalFormatting sqref="H41">
    <cfRule type="expression" priority="193" dxfId="0" stopIfTrue="1">
      <formula>$Q41&gt;0</formula>
    </cfRule>
  </conditionalFormatting>
  <conditionalFormatting sqref="J41">
    <cfRule type="expression" priority="192" dxfId="0" stopIfTrue="1">
      <formula>$L41&gt;0</formula>
    </cfRule>
  </conditionalFormatting>
  <conditionalFormatting sqref="J41">
    <cfRule type="expression" priority="191" dxfId="0" stopIfTrue="1">
      <formula>$Q41&gt;0</formula>
    </cfRule>
  </conditionalFormatting>
  <conditionalFormatting sqref="H44">
    <cfRule type="expression" priority="190" dxfId="0" stopIfTrue="1">
      <formula>$L44&gt;0</formula>
    </cfRule>
  </conditionalFormatting>
  <conditionalFormatting sqref="H44">
    <cfRule type="expression" priority="189" dxfId="0" stopIfTrue="1">
      <formula>$Q44&gt;0</formula>
    </cfRule>
  </conditionalFormatting>
  <conditionalFormatting sqref="J44">
    <cfRule type="expression" priority="188" dxfId="0" stopIfTrue="1">
      <formula>$L44&gt;0</formula>
    </cfRule>
  </conditionalFormatting>
  <conditionalFormatting sqref="J44">
    <cfRule type="expression" priority="187" dxfId="0" stopIfTrue="1">
      <formula>$Q44&gt;0</formula>
    </cfRule>
  </conditionalFormatting>
  <conditionalFormatting sqref="H47">
    <cfRule type="expression" priority="186" dxfId="0" stopIfTrue="1">
      <formula>$L47&gt;0</formula>
    </cfRule>
  </conditionalFormatting>
  <conditionalFormatting sqref="H47">
    <cfRule type="expression" priority="185" dxfId="0" stopIfTrue="1">
      <formula>$Q47&gt;0</formula>
    </cfRule>
  </conditionalFormatting>
  <conditionalFormatting sqref="J47">
    <cfRule type="expression" priority="184" dxfId="0" stopIfTrue="1">
      <formula>$L47&gt;0</formula>
    </cfRule>
  </conditionalFormatting>
  <conditionalFormatting sqref="J47">
    <cfRule type="expression" priority="183" dxfId="0" stopIfTrue="1">
      <formula>$Q47&gt;0</formula>
    </cfRule>
  </conditionalFormatting>
  <conditionalFormatting sqref="H49">
    <cfRule type="expression" priority="182" dxfId="0" stopIfTrue="1">
      <formula>$L49&gt;0</formula>
    </cfRule>
  </conditionalFormatting>
  <conditionalFormatting sqref="H49">
    <cfRule type="expression" priority="181" dxfId="0" stopIfTrue="1">
      <formula>$Q49&gt;0</formula>
    </cfRule>
  </conditionalFormatting>
  <conditionalFormatting sqref="J49">
    <cfRule type="expression" priority="180" dxfId="0" stopIfTrue="1">
      <formula>$L49&gt;0</formula>
    </cfRule>
  </conditionalFormatting>
  <conditionalFormatting sqref="J49">
    <cfRule type="expression" priority="179" dxfId="0" stopIfTrue="1">
      <formula>$Q49&gt;0</formula>
    </cfRule>
  </conditionalFormatting>
  <conditionalFormatting sqref="H54:H56">
    <cfRule type="expression" priority="178" dxfId="0" stopIfTrue="1">
      <formula>$Q54&gt;0</formula>
    </cfRule>
  </conditionalFormatting>
  <conditionalFormatting sqref="J54:J56">
    <cfRule type="expression" priority="177" dxfId="0" stopIfTrue="1">
      <formula>$L54&gt;0</formula>
    </cfRule>
  </conditionalFormatting>
  <conditionalFormatting sqref="J54:J56">
    <cfRule type="expression" priority="176" dxfId="0" stopIfTrue="1">
      <formula>$Q54&gt;0</formula>
    </cfRule>
  </conditionalFormatting>
  <conditionalFormatting sqref="H58">
    <cfRule type="expression" priority="175" dxfId="0" stopIfTrue="1">
      <formula>$L58&gt;0</formula>
    </cfRule>
  </conditionalFormatting>
  <conditionalFormatting sqref="H58">
    <cfRule type="expression" priority="174" dxfId="0" stopIfTrue="1">
      <formula>$Q58&gt;0</formula>
    </cfRule>
  </conditionalFormatting>
  <conditionalFormatting sqref="J58">
    <cfRule type="expression" priority="173" dxfId="0" stopIfTrue="1">
      <formula>$L58&gt;0</formula>
    </cfRule>
  </conditionalFormatting>
  <conditionalFormatting sqref="J58">
    <cfRule type="expression" priority="172" dxfId="0" stopIfTrue="1">
      <formula>$Q58&gt;0</formula>
    </cfRule>
  </conditionalFormatting>
  <conditionalFormatting sqref="H62">
    <cfRule type="expression" priority="171" dxfId="0" stopIfTrue="1">
      <formula>$L62&gt;0</formula>
    </cfRule>
  </conditionalFormatting>
  <conditionalFormatting sqref="H62">
    <cfRule type="expression" priority="170" dxfId="0" stopIfTrue="1">
      <formula>$Q62&gt;0</formula>
    </cfRule>
  </conditionalFormatting>
  <conditionalFormatting sqref="J62">
    <cfRule type="expression" priority="169" dxfId="0" stopIfTrue="1">
      <formula>$L62&gt;0</formula>
    </cfRule>
  </conditionalFormatting>
  <conditionalFormatting sqref="J62">
    <cfRule type="expression" priority="168" dxfId="0" stopIfTrue="1">
      <formula>$Q62&gt;0</formula>
    </cfRule>
  </conditionalFormatting>
  <conditionalFormatting sqref="H64">
    <cfRule type="expression" priority="167" dxfId="0" stopIfTrue="1">
      <formula>$L64&gt;0</formula>
    </cfRule>
  </conditionalFormatting>
  <conditionalFormatting sqref="H64">
    <cfRule type="expression" priority="166" dxfId="0" stopIfTrue="1">
      <formula>$Q64&gt;0</formula>
    </cfRule>
  </conditionalFormatting>
  <conditionalFormatting sqref="J64">
    <cfRule type="expression" priority="165" dxfId="0" stopIfTrue="1">
      <formula>$L64&gt;0</formula>
    </cfRule>
  </conditionalFormatting>
  <conditionalFormatting sqref="J64">
    <cfRule type="expression" priority="164" dxfId="0" stopIfTrue="1">
      <formula>$Q64&gt;0</formula>
    </cfRule>
  </conditionalFormatting>
  <conditionalFormatting sqref="H66">
    <cfRule type="expression" priority="163" dxfId="0" stopIfTrue="1">
      <formula>$L66&gt;0</formula>
    </cfRule>
  </conditionalFormatting>
  <conditionalFormatting sqref="H66">
    <cfRule type="expression" priority="162" dxfId="0" stopIfTrue="1">
      <formula>$Q66&gt;0</formula>
    </cfRule>
  </conditionalFormatting>
  <conditionalFormatting sqref="J66">
    <cfRule type="expression" priority="161" dxfId="0" stopIfTrue="1">
      <formula>$L66&gt;0</formula>
    </cfRule>
  </conditionalFormatting>
  <conditionalFormatting sqref="J66">
    <cfRule type="expression" priority="160" dxfId="0" stopIfTrue="1">
      <formula>$Q66&gt;0</formula>
    </cfRule>
  </conditionalFormatting>
  <conditionalFormatting sqref="H69">
    <cfRule type="expression" priority="159" dxfId="0" stopIfTrue="1">
      <formula>$L69&gt;0</formula>
    </cfRule>
  </conditionalFormatting>
  <conditionalFormatting sqref="H69">
    <cfRule type="expression" priority="158" dxfId="0" stopIfTrue="1">
      <formula>$Q69&gt;0</formula>
    </cfRule>
  </conditionalFormatting>
  <conditionalFormatting sqref="J69">
    <cfRule type="expression" priority="157" dxfId="0" stopIfTrue="1">
      <formula>$L69&gt;0</formula>
    </cfRule>
  </conditionalFormatting>
  <conditionalFormatting sqref="J69">
    <cfRule type="expression" priority="156" dxfId="0" stopIfTrue="1">
      <formula>$Q69&gt;0</formula>
    </cfRule>
  </conditionalFormatting>
  <conditionalFormatting sqref="H71">
    <cfRule type="expression" priority="155" dxfId="0" stopIfTrue="1">
      <formula>$L71&gt;0</formula>
    </cfRule>
  </conditionalFormatting>
  <conditionalFormatting sqref="H71">
    <cfRule type="expression" priority="154" dxfId="0" stopIfTrue="1">
      <formula>$Q71&gt;0</formula>
    </cfRule>
  </conditionalFormatting>
  <conditionalFormatting sqref="J71">
    <cfRule type="expression" priority="153" dxfId="0" stopIfTrue="1">
      <formula>$L71&gt;0</formula>
    </cfRule>
  </conditionalFormatting>
  <conditionalFormatting sqref="J71">
    <cfRule type="expression" priority="152" dxfId="0" stopIfTrue="1">
      <formula>$Q71&gt;0</formula>
    </cfRule>
  </conditionalFormatting>
  <conditionalFormatting sqref="N44">
    <cfRule type="expression" priority="151" dxfId="0" stopIfTrue="1">
      <formula>$L44&gt;0</formula>
    </cfRule>
  </conditionalFormatting>
  <conditionalFormatting sqref="N44">
    <cfRule type="expression" priority="150" dxfId="0" stopIfTrue="1">
      <formula>$K44&gt;0</formula>
    </cfRule>
  </conditionalFormatting>
  <conditionalFormatting sqref="N44">
    <cfRule type="expression" priority="149" dxfId="0" stopIfTrue="1">
      <formula>$K44&gt;0</formula>
    </cfRule>
  </conditionalFormatting>
  <conditionalFormatting sqref="N44">
    <cfRule type="expression" priority="148" dxfId="0" stopIfTrue="1">
      <formula>$K44&gt;0</formula>
    </cfRule>
  </conditionalFormatting>
  <conditionalFormatting sqref="N47">
    <cfRule type="expression" priority="147" dxfId="0" stopIfTrue="1">
      <formula>$L47&gt;0</formula>
    </cfRule>
  </conditionalFormatting>
  <conditionalFormatting sqref="N47">
    <cfRule type="expression" priority="146" dxfId="0" stopIfTrue="1">
      <formula>$K47&gt;0</formula>
    </cfRule>
  </conditionalFormatting>
  <conditionalFormatting sqref="N47">
    <cfRule type="expression" priority="145" dxfId="0" stopIfTrue="1">
      <formula>$K47&gt;0</formula>
    </cfRule>
  </conditionalFormatting>
  <conditionalFormatting sqref="N47">
    <cfRule type="expression" priority="144" dxfId="0" stopIfTrue="1">
      <formula>$K47&gt;0</formula>
    </cfRule>
  </conditionalFormatting>
  <conditionalFormatting sqref="N49">
    <cfRule type="expression" priority="143" dxfId="0" stopIfTrue="1">
      <formula>$L49&gt;0</formula>
    </cfRule>
  </conditionalFormatting>
  <conditionalFormatting sqref="N49">
    <cfRule type="expression" priority="142" dxfId="0" stopIfTrue="1">
      <formula>$K49&gt;0</formula>
    </cfRule>
  </conditionalFormatting>
  <conditionalFormatting sqref="N49">
    <cfRule type="expression" priority="141" dxfId="0" stopIfTrue="1">
      <formula>$K49&gt;0</formula>
    </cfRule>
  </conditionalFormatting>
  <conditionalFormatting sqref="N49">
    <cfRule type="expression" priority="140" dxfId="0" stopIfTrue="1">
      <formula>$K49&gt;0</formula>
    </cfRule>
  </conditionalFormatting>
  <conditionalFormatting sqref="N54:N56">
    <cfRule type="expression" priority="139" dxfId="0" stopIfTrue="1">
      <formula>$K54&gt;0</formula>
    </cfRule>
  </conditionalFormatting>
  <conditionalFormatting sqref="N54:N56">
    <cfRule type="expression" priority="138" dxfId="0" stopIfTrue="1">
      <formula>$K54&gt;0</formula>
    </cfRule>
  </conditionalFormatting>
  <conditionalFormatting sqref="N54:N56">
    <cfRule type="expression" priority="137" dxfId="0" stopIfTrue="1">
      <formula>$K54&gt;0</formula>
    </cfRule>
  </conditionalFormatting>
  <conditionalFormatting sqref="N58">
    <cfRule type="expression" priority="136" dxfId="0" stopIfTrue="1">
      <formula>$L58&gt;0</formula>
    </cfRule>
  </conditionalFormatting>
  <conditionalFormatting sqref="N58">
    <cfRule type="expression" priority="135" dxfId="0" stopIfTrue="1">
      <formula>$K58&gt;0</formula>
    </cfRule>
  </conditionalFormatting>
  <conditionalFormatting sqref="N58">
    <cfRule type="expression" priority="134" dxfId="0" stopIfTrue="1">
      <formula>$K58&gt;0</formula>
    </cfRule>
  </conditionalFormatting>
  <conditionalFormatting sqref="N58">
    <cfRule type="expression" priority="133" dxfId="0" stopIfTrue="1">
      <formula>$K58&gt;0</formula>
    </cfRule>
  </conditionalFormatting>
  <conditionalFormatting sqref="N62">
    <cfRule type="expression" priority="132" dxfId="0" stopIfTrue="1">
      <formula>$L62&gt;0</formula>
    </cfRule>
  </conditionalFormatting>
  <conditionalFormatting sqref="N62">
    <cfRule type="expression" priority="131" dxfId="0" stopIfTrue="1">
      <formula>$K62&gt;0</formula>
    </cfRule>
  </conditionalFormatting>
  <conditionalFormatting sqref="N62">
    <cfRule type="expression" priority="130" dxfId="0" stopIfTrue="1">
      <formula>$K62&gt;0</formula>
    </cfRule>
  </conditionalFormatting>
  <conditionalFormatting sqref="N62">
    <cfRule type="expression" priority="129" dxfId="0" stopIfTrue="1">
      <formula>$K62&gt;0</formula>
    </cfRule>
  </conditionalFormatting>
  <conditionalFormatting sqref="N64">
    <cfRule type="expression" priority="128" dxfId="0" stopIfTrue="1">
      <formula>$L64&gt;0</formula>
    </cfRule>
  </conditionalFormatting>
  <conditionalFormatting sqref="N64">
    <cfRule type="expression" priority="127" dxfId="0" stopIfTrue="1">
      <formula>$K64&gt;0</formula>
    </cfRule>
  </conditionalFormatting>
  <conditionalFormatting sqref="N64">
    <cfRule type="expression" priority="126" dxfId="0" stopIfTrue="1">
      <formula>$K64&gt;0</formula>
    </cfRule>
  </conditionalFormatting>
  <conditionalFormatting sqref="N64">
    <cfRule type="expression" priority="125" dxfId="0" stopIfTrue="1">
      <formula>$K64&gt;0</formula>
    </cfRule>
  </conditionalFormatting>
  <conditionalFormatting sqref="N66">
    <cfRule type="expression" priority="124" dxfId="0" stopIfTrue="1">
      <formula>$L66&gt;0</formula>
    </cfRule>
  </conditionalFormatting>
  <conditionalFormatting sqref="N66">
    <cfRule type="expression" priority="123" dxfId="0" stopIfTrue="1">
      <formula>$K66&gt;0</formula>
    </cfRule>
  </conditionalFormatting>
  <conditionalFormatting sqref="N66">
    <cfRule type="expression" priority="122" dxfId="0" stopIfTrue="1">
      <formula>$K66&gt;0</formula>
    </cfRule>
  </conditionalFormatting>
  <conditionalFormatting sqref="N66">
    <cfRule type="expression" priority="121" dxfId="0" stopIfTrue="1">
      <formula>$K66&gt;0</formula>
    </cfRule>
  </conditionalFormatting>
  <conditionalFormatting sqref="N69">
    <cfRule type="expression" priority="120" dxfId="0" stopIfTrue="1">
      <formula>$L69&gt;0</formula>
    </cfRule>
  </conditionalFormatting>
  <conditionalFormatting sqref="N69">
    <cfRule type="expression" priority="119" dxfId="0" stopIfTrue="1">
      <formula>$K69&gt;0</formula>
    </cfRule>
  </conditionalFormatting>
  <conditionalFormatting sqref="N69">
    <cfRule type="expression" priority="118" dxfId="0" stopIfTrue="1">
      <formula>$K69&gt;0</formula>
    </cfRule>
  </conditionalFormatting>
  <conditionalFormatting sqref="N69">
    <cfRule type="expression" priority="117" dxfId="0" stopIfTrue="1">
      <formula>$K69&gt;0</formula>
    </cfRule>
  </conditionalFormatting>
  <conditionalFormatting sqref="N71">
    <cfRule type="expression" priority="116" dxfId="0" stopIfTrue="1">
      <formula>$L71&gt;0</formula>
    </cfRule>
  </conditionalFormatting>
  <conditionalFormatting sqref="N71">
    <cfRule type="expression" priority="115" dxfId="0" stopIfTrue="1">
      <formula>$K71&gt;0</formula>
    </cfRule>
  </conditionalFormatting>
  <conditionalFormatting sqref="N71">
    <cfRule type="expression" priority="114" dxfId="0" stopIfTrue="1">
      <formula>$K71&gt;0</formula>
    </cfRule>
  </conditionalFormatting>
  <conditionalFormatting sqref="N71">
    <cfRule type="expression" priority="113" dxfId="0" stopIfTrue="1">
      <formula>$K71&gt;0</formula>
    </cfRule>
  </conditionalFormatting>
  <conditionalFormatting sqref="N11:N41">
    <cfRule type="expression" priority="112" dxfId="0" stopIfTrue="1">
      <formula>$K11&gt;0</formula>
    </cfRule>
  </conditionalFormatting>
  <conditionalFormatting sqref="N44">
    <cfRule type="expression" priority="111" dxfId="0" stopIfTrue="1">
      <formula>$L44&gt;0</formula>
    </cfRule>
  </conditionalFormatting>
  <conditionalFormatting sqref="N44">
    <cfRule type="expression" priority="110" dxfId="0" stopIfTrue="1">
      <formula>$K44&gt;0</formula>
    </cfRule>
  </conditionalFormatting>
  <conditionalFormatting sqref="N44">
    <cfRule type="expression" priority="109" dxfId="0" stopIfTrue="1">
      <formula>$K44&gt;0</formula>
    </cfRule>
  </conditionalFormatting>
  <conditionalFormatting sqref="N44">
    <cfRule type="expression" priority="108" dxfId="0" stopIfTrue="1">
      <formula>$K44&gt;0</formula>
    </cfRule>
  </conditionalFormatting>
  <conditionalFormatting sqref="N69">
    <cfRule type="expression" priority="107" dxfId="0" stopIfTrue="1">
      <formula>$L69&gt;0</formula>
    </cfRule>
  </conditionalFormatting>
  <conditionalFormatting sqref="N69">
    <cfRule type="expression" priority="106" dxfId="0" stopIfTrue="1">
      <formula>$K69&gt;0</formula>
    </cfRule>
  </conditionalFormatting>
  <conditionalFormatting sqref="N69">
    <cfRule type="expression" priority="105" dxfId="0" stopIfTrue="1">
      <formula>$L69&gt;0</formula>
    </cfRule>
  </conditionalFormatting>
  <conditionalFormatting sqref="N69">
    <cfRule type="expression" priority="104" dxfId="0" stopIfTrue="1">
      <formula>$K69&gt;0</formula>
    </cfRule>
  </conditionalFormatting>
  <conditionalFormatting sqref="N69">
    <cfRule type="expression" priority="103" dxfId="0" stopIfTrue="1">
      <formula>$K69&gt;0</formula>
    </cfRule>
  </conditionalFormatting>
  <conditionalFormatting sqref="N69">
    <cfRule type="expression" priority="102" dxfId="0" stopIfTrue="1">
      <formula>$L69&gt;0</formula>
    </cfRule>
  </conditionalFormatting>
  <conditionalFormatting sqref="N69">
    <cfRule type="expression" priority="101" dxfId="0" stopIfTrue="1">
      <formula>$K69&gt;0</formula>
    </cfRule>
  </conditionalFormatting>
  <conditionalFormatting sqref="N69">
    <cfRule type="expression" priority="100" dxfId="0" stopIfTrue="1">
      <formula>$K69&gt;0</formula>
    </cfRule>
  </conditionalFormatting>
  <conditionalFormatting sqref="N69">
    <cfRule type="expression" priority="99" dxfId="0" stopIfTrue="1">
      <formula>$L69&gt;0</formula>
    </cfRule>
  </conditionalFormatting>
  <conditionalFormatting sqref="N69">
    <cfRule type="expression" priority="98" dxfId="0" stopIfTrue="1">
      <formula>$K69&gt;0</formula>
    </cfRule>
  </conditionalFormatting>
  <conditionalFormatting sqref="N69">
    <cfRule type="expression" priority="97" dxfId="0" stopIfTrue="1">
      <formula>$K69&gt;0</formula>
    </cfRule>
  </conditionalFormatting>
  <conditionalFormatting sqref="N69">
    <cfRule type="expression" priority="96" dxfId="0" stopIfTrue="1">
      <formula>$K69&gt;0</formula>
    </cfRule>
  </conditionalFormatting>
  <conditionalFormatting sqref="N66">
    <cfRule type="expression" priority="95" dxfId="0" stopIfTrue="1">
      <formula>$L66&gt;0</formula>
    </cfRule>
  </conditionalFormatting>
  <conditionalFormatting sqref="N66">
    <cfRule type="expression" priority="94" dxfId="0" stopIfTrue="1">
      <formula>$K66&gt;0</formula>
    </cfRule>
  </conditionalFormatting>
  <conditionalFormatting sqref="N66">
    <cfRule type="expression" priority="93" dxfId="0" stopIfTrue="1">
      <formula>$L66&gt;0</formula>
    </cfRule>
  </conditionalFormatting>
  <conditionalFormatting sqref="N66">
    <cfRule type="expression" priority="92" dxfId="0" stopIfTrue="1">
      <formula>$K66&gt;0</formula>
    </cfRule>
  </conditionalFormatting>
  <conditionalFormatting sqref="N66">
    <cfRule type="expression" priority="91" dxfId="0" stopIfTrue="1">
      <formula>$K66&gt;0</formula>
    </cfRule>
  </conditionalFormatting>
  <conditionalFormatting sqref="N66">
    <cfRule type="expression" priority="90" dxfId="0" stopIfTrue="1">
      <formula>$L66&gt;0</formula>
    </cfRule>
  </conditionalFormatting>
  <conditionalFormatting sqref="N66">
    <cfRule type="expression" priority="89" dxfId="0" stopIfTrue="1">
      <formula>$K66&gt;0</formula>
    </cfRule>
  </conditionalFormatting>
  <conditionalFormatting sqref="N66">
    <cfRule type="expression" priority="88" dxfId="0" stopIfTrue="1">
      <formula>$K66&gt;0</formula>
    </cfRule>
  </conditionalFormatting>
  <conditionalFormatting sqref="N66">
    <cfRule type="expression" priority="87" dxfId="0" stopIfTrue="1">
      <formula>$L66&gt;0</formula>
    </cfRule>
  </conditionalFormatting>
  <conditionalFormatting sqref="N66">
    <cfRule type="expression" priority="86" dxfId="0" stopIfTrue="1">
      <formula>$K66&gt;0</formula>
    </cfRule>
  </conditionalFormatting>
  <conditionalFormatting sqref="N66">
    <cfRule type="expression" priority="85" dxfId="0" stopIfTrue="1">
      <formula>$K66&gt;0</formula>
    </cfRule>
  </conditionalFormatting>
  <conditionalFormatting sqref="N66">
    <cfRule type="expression" priority="84" dxfId="0" stopIfTrue="1">
      <formula>$K66&gt;0</formula>
    </cfRule>
  </conditionalFormatting>
  <conditionalFormatting sqref="N64">
    <cfRule type="expression" priority="83" dxfId="0" stopIfTrue="1">
      <formula>$L64&gt;0</formula>
    </cfRule>
  </conditionalFormatting>
  <conditionalFormatting sqref="N64">
    <cfRule type="expression" priority="82" dxfId="0" stopIfTrue="1">
      <formula>$K64&gt;0</formula>
    </cfRule>
  </conditionalFormatting>
  <conditionalFormatting sqref="N64">
    <cfRule type="expression" priority="81" dxfId="0" stopIfTrue="1">
      <formula>$L64&gt;0</formula>
    </cfRule>
  </conditionalFormatting>
  <conditionalFormatting sqref="N64">
    <cfRule type="expression" priority="80" dxfId="0" stopIfTrue="1">
      <formula>$K64&gt;0</formula>
    </cfRule>
  </conditionalFormatting>
  <conditionalFormatting sqref="N64">
    <cfRule type="expression" priority="79" dxfId="0" stopIfTrue="1">
      <formula>$K64&gt;0</formula>
    </cfRule>
  </conditionalFormatting>
  <conditionalFormatting sqref="N64">
    <cfRule type="expression" priority="78" dxfId="0" stopIfTrue="1">
      <formula>$L64&gt;0</formula>
    </cfRule>
  </conditionalFormatting>
  <conditionalFormatting sqref="N64">
    <cfRule type="expression" priority="77" dxfId="0" stopIfTrue="1">
      <formula>$K64&gt;0</formula>
    </cfRule>
  </conditionalFormatting>
  <conditionalFormatting sqref="N64">
    <cfRule type="expression" priority="76" dxfId="0" stopIfTrue="1">
      <formula>$K64&gt;0</formula>
    </cfRule>
  </conditionalFormatting>
  <conditionalFormatting sqref="N64">
    <cfRule type="expression" priority="75" dxfId="0" stopIfTrue="1">
      <formula>$L64&gt;0</formula>
    </cfRule>
  </conditionalFormatting>
  <conditionalFormatting sqref="N64">
    <cfRule type="expression" priority="74" dxfId="0" stopIfTrue="1">
      <formula>$K64&gt;0</formula>
    </cfRule>
  </conditionalFormatting>
  <conditionalFormatting sqref="N64">
    <cfRule type="expression" priority="73" dxfId="0" stopIfTrue="1">
      <formula>$K64&gt;0</formula>
    </cfRule>
  </conditionalFormatting>
  <conditionalFormatting sqref="N64">
    <cfRule type="expression" priority="72" dxfId="0" stopIfTrue="1">
      <formula>$K64&gt;0</formula>
    </cfRule>
  </conditionalFormatting>
  <conditionalFormatting sqref="N62">
    <cfRule type="expression" priority="71" dxfId="0" stopIfTrue="1">
      <formula>$L62&gt;0</formula>
    </cfRule>
  </conditionalFormatting>
  <conditionalFormatting sqref="N62">
    <cfRule type="expression" priority="70" dxfId="0" stopIfTrue="1">
      <formula>$K62&gt;0</formula>
    </cfRule>
  </conditionalFormatting>
  <conditionalFormatting sqref="N62">
    <cfRule type="expression" priority="69" dxfId="0" stopIfTrue="1">
      <formula>$L62&gt;0</formula>
    </cfRule>
  </conditionalFormatting>
  <conditionalFormatting sqref="N62">
    <cfRule type="expression" priority="68" dxfId="0" stopIfTrue="1">
      <formula>$K62&gt;0</formula>
    </cfRule>
  </conditionalFormatting>
  <conditionalFormatting sqref="N62">
    <cfRule type="expression" priority="67" dxfId="0" stopIfTrue="1">
      <formula>$K62&gt;0</formula>
    </cfRule>
  </conditionalFormatting>
  <conditionalFormatting sqref="N62">
    <cfRule type="expression" priority="66" dxfId="0" stopIfTrue="1">
      <formula>$L62&gt;0</formula>
    </cfRule>
  </conditionalFormatting>
  <conditionalFormatting sqref="N62">
    <cfRule type="expression" priority="65" dxfId="0" stopIfTrue="1">
      <formula>$K62&gt;0</formula>
    </cfRule>
  </conditionalFormatting>
  <conditionalFormatting sqref="N62">
    <cfRule type="expression" priority="64" dxfId="0" stopIfTrue="1">
      <formula>$K62&gt;0</formula>
    </cfRule>
  </conditionalFormatting>
  <conditionalFormatting sqref="N62">
    <cfRule type="expression" priority="63" dxfId="0" stopIfTrue="1">
      <formula>$L62&gt;0</formula>
    </cfRule>
  </conditionalFormatting>
  <conditionalFormatting sqref="N62">
    <cfRule type="expression" priority="62" dxfId="0" stopIfTrue="1">
      <formula>$K62&gt;0</formula>
    </cfRule>
  </conditionalFormatting>
  <conditionalFormatting sqref="N62">
    <cfRule type="expression" priority="61" dxfId="0" stopIfTrue="1">
      <formula>$K62&gt;0</formula>
    </cfRule>
  </conditionalFormatting>
  <conditionalFormatting sqref="N62">
    <cfRule type="expression" priority="60" dxfId="0" stopIfTrue="1">
      <formula>$K62&gt;0</formula>
    </cfRule>
  </conditionalFormatting>
  <conditionalFormatting sqref="N58">
    <cfRule type="expression" priority="59" dxfId="0" stopIfTrue="1">
      <formula>$L58&gt;0</formula>
    </cfRule>
  </conditionalFormatting>
  <conditionalFormatting sqref="N58">
    <cfRule type="expression" priority="58" dxfId="0" stopIfTrue="1">
      <formula>$K58&gt;0</formula>
    </cfRule>
  </conditionalFormatting>
  <conditionalFormatting sqref="N58">
    <cfRule type="expression" priority="57" dxfId="0" stopIfTrue="1">
      <formula>$L58&gt;0</formula>
    </cfRule>
  </conditionalFormatting>
  <conditionalFormatting sqref="N58">
    <cfRule type="expression" priority="56" dxfId="0" stopIfTrue="1">
      <formula>$K58&gt;0</formula>
    </cfRule>
  </conditionalFormatting>
  <conditionalFormatting sqref="N58">
    <cfRule type="expression" priority="55" dxfId="0" stopIfTrue="1">
      <formula>$K58&gt;0</formula>
    </cfRule>
  </conditionalFormatting>
  <conditionalFormatting sqref="N58">
    <cfRule type="expression" priority="54" dxfId="0" stopIfTrue="1">
      <formula>$L58&gt;0</formula>
    </cfRule>
  </conditionalFormatting>
  <conditionalFormatting sqref="N58">
    <cfRule type="expression" priority="53" dxfId="0" stopIfTrue="1">
      <formula>$K58&gt;0</formula>
    </cfRule>
  </conditionalFormatting>
  <conditionalFormatting sqref="N58">
    <cfRule type="expression" priority="52" dxfId="0" stopIfTrue="1">
      <formula>$K58&gt;0</formula>
    </cfRule>
  </conditionalFormatting>
  <conditionalFormatting sqref="N58">
    <cfRule type="expression" priority="51" dxfId="0" stopIfTrue="1">
      <formula>$L58&gt;0</formula>
    </cfRule>
  </conditionalFormatting>
  <conditionalFormatting sqref="N58">
    <cfRule type="expression" priority="50" dxfId="0" stopIfTrue="1">
      <formula>$K58&gt;0</formula>
    </cfRule>
  </conditionalFormatting>
  <conditionalFormatting sqref="N58">
    <cfRule type="expression" priority="49" dxfId="0" stopIfTrue="1">
      <formula>$K58&gt;0</formula>
    </cfRule>
  </conditionalFormatting>
  <conditionalFormatting sqref="N58">
    <cfRule type="expression" priority="48" dxfId="0" stopIfTrue="1">
      <formula>$K58&gt;0</formula>
    </cfRule>
  </conditionalFormatting>
  <conditionalFormatting sqref="N54:N56">
    <cfRule type="expression" priority="47" dxfId="0" stopIfTrue="1">
      <formula>$L54&gt;0</formula>
    </cfRule>
  </conditionalFormatting>
  <conditionalFormatting sqref="N54:N56">
    <cfRule type="expression" priority="46" dxfId="0" stopIfTrue="1">
      <formula>$K54&gt;0</formula>
    </cfRule>
  </conditionalFormatting>
  <conditionalFormatting sqref="N54:N56">
    <cfRule type="expression" priority="45" dxfId="0" stopIfTrue="1">
      <formula>$L54&gt;0</formula>
    </cfRule>
  </conditionalFormatting>
  <conditionalFormatting sqref="N54:N56">
    <cfRule type="expression" priority="44" dxfId="0" stopIfTrue="1">
      <formula>$K54&gt;0</formula>
    </cfRule>
  </conditionalFormatting>
  <conditionalFormatting sqref="N54:N56">
    <cfRule type="expression" priority="43" dxfId="0" stopIfTrue="1">
      <formula>$K54&gt;0</formula>
    </cfRule>
  </conditionalFormatting>
  <conditionalFormatting sqref="N54:N56">
    <cfRule type="expression" priority="42" dxfId="0" stopIfTrue="1">
      <formula>$L54&gt;0</formula>
    </cfRule>
  </conditionalFormatting>
  <conditionalFormatting sqref="N54:N56">
    <cfRule type="expression" priority="41" dxfId="0" stopIfTrue="1">
      <formula>$K54&gt;0</formula>
    </cfRule>
  </conditionalFormatting>
  <conditionalFormatting sqref="N54:N56">
    <cfRule type="expression" priority="40" dxfId="0" stopIfTrue="1">
      <formula>$K54&gt;0</formula>
    </cfRule>
  </conditionalFormatting>
  <conditionalFormatting sqref="N54:N56">
    <cfRule type="expression" priority="39" dxfId="0" stopIfTrue="1">
      <formula>$L54&gt;0</formula>
    </cfRule>
  </conditionalFormatting>
  <conditionalFormatting sqref="N54:N56">
    <cfRule type="expression" priority="38" dxfId="0" stopIfTrue="1">
      <formula>$K54&gt;0</formula>
    </cfRule>
  </conditionalFormatting>
  <conditionalFormatting sqref="N54:N56">
    <cfRule type="expression" priority="37" dxfId="0" stopIfTrue="1">
      <formula>$K54&gt;0</formula>
    </cfRule>
  </conditionalFormatting>
  <conditionalFormatting sqref="N54:N56">
    <cfRule type="expression" priority="36" dxfId="0" stopIfTrue="1">
      <formula>$K54&gt;0</formula>
    </cfRule>
  </conditionalFormatting>
  <conditionalFormatting sqref="N49">
    <cfRule type="expression" priority="35" dxfId="0" stopIfTrue="1">
      <formula>$L49&gt;0</formula>
    </cfRule>
  </conditionalFormatting>
  <conditionalFormatting sqref="N49">
    <cfRule type="expression" priority="34" dxfId="0" stopIfTrue="1">
      <formula>$K49&gt;0</formula>
    </cfRule>
  </conditionalFormatting>
  <conditionalFormatting sqref="N49">
    <cfRule type="expression" priority="33" dxfId="0" stopIfTrue="1">
      <formula>$L49&gt;0</formula>
    </cfRule>
  </conditionalFormatting>
  <conditionalFormatting sqref="N49">
    <cfRule type="expression" priority="32" dxfId="0" stopIfTrue="1">
      <formula>$K49&gt;0</formula>
    </cfRule>
  </conditionalFormatting>
  <conditionalFormatting sqref="N49">
    <cfRule type="expression" priority="31" dxfId="0" stopIfTrue="1">
      <formula>$K49&gt;0</formula>
    </cfRule>
  </conditionalFormatting>
  <conditionalFormatting sqref="N49">
    <cfRule type="expression" priority="30" dxfId="0" stopIfTrue="1">
      <formula>$L49&gt;0</formula>
    </cfRule>
  </conditionalFormatting>
  <conditionalFormatting sqref="N49">
    <cfRule type="expression" priority="29" dxfId="0" stopIfTrue="1">
      <formula>$K49&gt;0</formula>
    </cfRule>
  </conditionalFormatting>
  <conditionalFormatting sqref="N49">
    <cfRule type="expression" priority="28" dxfId="0" stopIfTrue="1">
      <formula>$K49&gt;0</formula>
    </cfRule>
  </conditionalFormatting>
  <conditionalFormatting sqref="N49">
    <cfRule type="expression" priority="27" dxfId="0" stopIfTrue="1">
      <formula>$L49&gt;0</formula>
    </cfRule>
  </conditionalFormatting>
  <conditionalFormatting sqref="N49">
    <cfRule type="expression" priority="26" dxfId="0" stopIfTrue="1">
      <formula>$K49&gt;0</formula>
    </cfRule>
  </conditionalFormatting>
  <conditionalFormatting sqref="N49">
    <cfRule type="expression" priority="25" dxfId="0" stopIfTrue="1">
      <formula>$K49&gt;0</formula>
    </cfRule>
  </conditionalFormatting>
  <conditionalFormatting sqref="N49">
    <cfRule type="expression" priority="24" dxfId="0" stopIfTrue="1">
      <formula>$K49&gt;0</formula>
    </cfRule>
  </conditionalFormatting>
  <conditionalFormatting sqref="N47">
    <cfRule type="expression" priority="23" dxfId="0" stopIfTrue="1">
      <formula>$L47&gt;0</formula>
    </cfRule>
  </conditionalFormatting>
  <conditionalFormatting sqref="N47">
    <cfRule type="expression" priority="22" dxfId="0" stopIfTrue="1">
      <formula>$K47&gt;0</formula>
    </cfRule>
  </conditionalFormatting>
  <conditionalFormatting sqref="N47">
    <cfRule type="expression" priority="21" dxfId="0" stopIfTrue="1">
      <formula>$L47&gt;0</formula>
    </cfRule>
  </conditionalFormatting>
  <conditionalFormatting sqref="N47">
    <cfRule type="expression" priority="20" dxfId="0" stopIfTrue="1">
      <formula>$K47&gt;0</formula>
    </cfRule>
  </conditionalFormatting>
  <conditionalFormatting sqref="N47">
    <cfRule type="expression" priority="19" dxfId="0" stopIfTrue="1">
      <formula>$K47&gt;0</formula>
    </cfRule>
  </conditionalFormatting>
  <conditionalFormatting sqref="N47">
    <cfRule type="expression" priority="18" dxfId="0" stopIfTrue="1">
      <formula>$L47&gt;0</formula>
    </cfRule>
  </conditionalFormatting>
  <conditionalFormatting sqref="N47">
    <cfRule type="expression" priority="17" dxfId="0" stopIfTrue="1">
      <formula>$K47&gt;0</formula>
    </cfRule>
  </conditionalFormatting>
  <conditionalFormatting sqref="N47">
    <cfRule type="expression" priority="16" dxfId="0" stopIfTrue="1">
      <formula>$K47&gt;0</formula>
    </cfRule>
  </conditionalFormatting>
  <conditionalFormatting sqref="N47">
    <cfRule type="expression" priority="15" dxfId="0" stopIfTrue="1">
      <formula>$L47&gt;0</formula>
    </cfRule>
  </conditionalFormatting>
  <conditionalFormatting sqref="N47">
    <cfRule type="expression" priority="14" dxfId="0" stopIfTrue="1">
      <formula>$K47&gt;0</formula>
    </cfRule>
  </conditionalFormatting>
  <conditionalFormatting sqref="N47">
    <cfRule type="expression" priority="13" dxfId="0" stopIfTrue="1">
      <formula>$K47&gt;0</formula>
    </cfRule>
  </conditionalFormatting>
  <conditionalFormatting sqref="N47">
    <cfRule type="expression" priority="12" dxfId="0" stopIfTrue="1">
      <formula>$K47&gt;0</formula>
    </cfRule>
  </conditionalFormatting>
  <conditionalFormatting sqref="A51">
    <cfRule type="expression" priority="11" dxfId="0" stopIfTrue="1">
      <formula>$E51&gt;0</formula>
    </cfRule>
  </conditionalFormatting>
  <conditionalFormatting sqref="A52">
    <cfRule type="expression" priority="10" dxfId="0" stopIfTrue="1">
      <formula>$E52&gt;0</formula>
    </cfRule>
  </conditionalFormatting>
  <conditionalFormatting sqref="L52">
    <cfRule type="expression" priority="9" dxfId="0" stopIfTrue="1">
      <formula>$C52&gt;0</formula>
    </cfRule>
  </conditionalFormatting>
  <conditionalFormatting sqref="M52">
    <cfRule type="expression" priority="8" dxfId="0" stopIfTrue="1">
      <formula>$C52&gt;0</formula>
    </cfRule>
  </conditionalFormatting>
  <conditionalFormatting sqref="A53">
    <cfRule type="expression" priority="7" dxfId="0" stopIfTrue="1">
      <formula>$E53&gt;0</formula>
    </cfRule>
  </conditionalFormatting>
  <conditionalFormatting sqref="K63">
    <cfRule type="expression" priority="5" dxfId="0" stopIfTrue="1">
      <formula>$K60&gt;0</formula>
    </cfRule>
  </conditionalFormatting>
  <conditionalFormatting sqref="K63">
    <cfRule type="expression" priority="4" dxfId="0" stopIfTrue="1">
      <formula>$P61&gt;0</formula>
    </cfRule>
  </conditionalFormatting>
  <conditionalFormatting sqref="K65">
    <cfRule type="expression" priority="3" dxfId="0" stopIfTrue="1">
      <formula>$M62&gt;0</formula>
    </cfRule>
  </conditionalFormatting>
  <conditionalFormatting sqref="K65">
    <cfRule type="expression" priority="2" dxfId="0" stopIfTrue="1">
      <formula>$P63&gt;0</formula>
    </cfRule>
  </conditionalFormatting>
  <conditionalFormatting sqref="M59">
    <cfRule type="expression" priority="1" dxfId="0" stopIfTrue="1">
      <formula>$N59&gt;0</formula>
    </cfRule>
  </conditionalFormatting>
  <printOptions/>
  <pageMargins left="0.03937007874015748" right="0.03937007874015748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view="pageBreakPreview" zoomScaleSheetLayoutView="100" zoomScalePageLayoutView="0" workbookViewId="0" topLeftCell="A1">
      <selection activeCell="F38" sqref="F38:J38"/>
    </sheetView>
  </sheetViews>
  <sheetFormatPr defaultColWidth="9.140625" defaultRowHeight="12.75"/>
  <cols>
    <col min="1" max="1" width="10.28125" style="263" bestFit="1" customWidth="1"/>
    <col min="2" max="2" width="13.7109375" style="263" hidden="1" customWidth="1"/>
    <col min="3" max="3" width="57.28125" style="263" customWidth="1"/>
    <col min="4" max="4" width="0.13671875" style="263" customWidth="1"/>
    <col min="5" max="5" width="11.28125" style="263" customWidth="1"/>
    <col min="6" max="6" width="3.421875" style="263" customWidth="1"/>
    <col min="7" max="9" width="3.28125" style="263" customWidth="1"/>
    <col min="10" max="10" width="5.140625" style="263" customWidth="1"/>
    <col min="11" max="11" width="14.00390625" style="263" customWidth="1"/>
    <col min="12" max="16384" width="9.140625" style="263" customWidth="1"/>
  </cols>
  <sheetData>
    <row r="1" spans="1:11" ht="15.75">
      <c r="A1" s="434" t="s">
        <v>174</v>
      </c>
      <c r="B1" s="434"/>
      <c r="C1" s="434"/>
      <c r="D1" s="266"/>
      <c r="E1" s="266"/>
      <c r="F1" s="266"/>
      <c r="G1" s="266"/>
      <c r="H1" s="266"/>
      <c r="I1" s="266"/>
      <c r="J1" s="266"/>
      <c r="K1" s="266"/>
    </row>
    <row r="2" spans="1:11" ht="15">
      <c r="A2" s="101" t="s">
        <v>165</v>
      </c>
      <c r="B2" s="101"/>
      <c r="C2" s="102" t="s">
        <v>166</v>
      </c>
      <c r="D2" s="102"/>
      <c r="E2" s="102" t="s">
        <v>167</v>
      </c>
      <c r="F2" s="435" t="s">
        <v>168</v>
      </c>
      <c r="G2" s="436"/>
      <c r="H2" s="436"/>
      <c r="I2" s="436"/>
      <c r="J2" s="436"/>
      <c r="K2" s="102" t="s">
        <v>213</v>
      </c>
    </row>
    <row r="3" spans="1:11" ht="15">
      <c r="A3" s="103" t="s">
        <v>228</v>
      </c>
      <c r="B3" s="103"/>
      <c r="C3" s="104" t="s">
        <v>280</v>
      </c>
      <c r="D3" s="104">
        <v>1.6529</v>
      </c>
      <c r="E3" s="105">
        <f>D3*1.21</f>
        <v>2.000009</v>
      </c>
      <c r="F3" s="422"/>
      <c r="G3" s="423"/>
      <c r="H3" s="423"/>
      <c r="I3" s="423"/>
      <c r="J3" s="423"/>
      <c r="K3" s="106">
        <f>F3*D3*1.21</f>
        <v>0</v>
      </c>
    </row>
    <row r="4" spans="1:11" ht="15">
      <c r="A4" s="103" t="s">
        <v>230</v>
      </c>
      <c r="B4" s="103"/>
      <c r="C4" s="104" t="s">
        <v>282</v>
      </c>
      <c r="D4" s="104">
        <v>2.4793</v>
      </c>
      <c r="E4" s="105">
        <f aca="true" t="shared" si="0" ref="E4:E68">D4*1.21</f>
        <v>2.9999529999999996</v>
      </c>
      <c r="F4" s="422"/>
      <c r="G4" s="423"/>
      <c r="H4" s="423"/>
      <c r="I4" s="423"/>
      <c r="J4" s="423"/>
      <c r="K4" s="106">
        <f>F4*D4*1.21</f>
        <v>0</v>
      </c>
    </row>
    <row r="5" spans="1:11" ht="15">
      <c r="A5" s="103" t="s">
        <v>232</v>
      </c>
      <c r="B5" s="103"/>
      <c r="C5" s="104" t="s">
        <v>170</v>
      </c>
      <c r="D5" s="104">
        <v>0.4132</v>
      </c>
      <c r="E5" s="105">
        <f t="shared" si="0"/>
        <v>0.49997199999999997</v>
      </c>
      <c r="F5" s="422"/>
      <c r="G5" s="423"/>
      <c r="H5" s="423"/>
      <c r="I5" s="423"/>
      <c r="J5" s="423"/>
      <c r="K5" s="106">
        <f aca="true" t="shared" si="1" ref="K5:K17">F5*D5*1.21</f>
        <v>0</v>
      </c>
    </row>
    <row r="6" spans="1:11" ht="15">
      <c r="A6" s="103" t="s">
        <v>231</v>
      </c>
      <c r="B6" s="103"/>
      <c r="C6" s="104" t="s">
        <v>169</v>
      </c>
      <c r="D6" s="104">
        <v>0.6612</v>
      </c>
      <c r="E6" s="105">
        <f t="shared" si="0"/>
        <v>0.800052</v>
      </c>
      <c r="F6" s="422"/>
      <c r="G6" s="423"/>
      <c r="H6" s="423"/>
      <c r="I6" s="423"/>
      <c r="J6" s="423"/>
      <c r="K6" s="106">
        <f t="shared" si="1"/>
        <v>0</v>
      </c>
    </row>
    <row r="7" spans="1:11" ht="15">
      <c r="A7" s="103" t="s">
        <v>229</v>
      </c>
      <c r="B7" s="103"/>
      <c r="C7" s="104" t="s">
        <v>281</v>
      </c>
      <c r="D7" s="104">
        <v>8.2645</v>
      </c>
      <c r="E7" s="105">
        <f t="shared" si="0"/>
        <v>10.000045</v>
      </c>
      <c r="F7" s="422"/>
      <c r="G7" s="423"/>
      <c r="H7" s="423"/>
      <c r="I7" s="423"/>
      <c r="J7" s="424"/>
      <c r="K7" s="106">
        <f t="shared" si="1"/>
        <v>0</v>
      </c>
    </row>
    <row r="8" spans="1:11" ht="15">
      <c r="A8" s="103" t="s">
        <v>233</v>
      </c>
      <c r="B8" s="103"/>
      <c r="C8" s="104" t="s">
        <v>171</v>
      </c>
      <c r="D8" s="104">
        <v>0.8265</v>
      </c>
      <c r="E8" s="105">
        <f t="shared" si="0"/>
        <v>1.000065</v>
      </c>
      <c r="F8" s="422"/>
      <c r="G8" s="423"/>
      <c r="H8" s="423"/>
      <c r="I8" s="423"/>
      <c r="J8" s="423"/>
      <c r="K8" s="106">
        <f t="shared" si="1"/>
        <v>0</v>
      </c>
    </row>
    <row r="9" spans="1:11" ht="15">
      <c r="A9" s="103" t="s">
        <v>234</v>
      </c>
      <c r="B9" s="103"/>
      <c r="C9" s="104" t="s">
        <v>250</v>
      </c>
      <c r="D9" s="104">
        <v>0.8265</v>
      </c>
      <c r="E9" s="105">
        <f t="shared" si="0"/>
        <v>1.000065</v>
      </c>
      <c r="F9" s="422"/>
      <c r="G9" s="423"/>
      <c r="H9" s="423"/>
      <c r="I9" s="423"/>
      <c r="J9" s="423"/>
      <c r="K9" s="106">
        <f t="shared" si="1"/>
        <v>0</v>
      </c>
    </row>
    <row r="10" spans="1:11" ht="15">
      <c r="A10" s="103" t="s">
        <v>235</v>
      </c>
      <c r="B10" s="103"/>
      <c r="C10" s="104" t="s">
        <v>172</v>
      </c>
      <c r="D10" s="104">
        <v>1.8182</v>
      </c>
      <c r="E10" s="105">
        <f t="shared" si="0"/>
        <v>2.200022</v>
      </c>
      <c r="F10" s="422"/>
      <c r="G10" s="423"/>
      <c r="H10" s="423"/>
      <c r="I10" s="423"/>
      <c r="J10" s="423"/>
      <c r="K10" s="106">
        <f t="shared" si="1"/>
        <v>0</v>
      </c>
    </row>
    <row r="11" spans="1:11" ht="15">
      <c r="A11" s="103">
        <v>1107</v>
      </c>
      <c r="B11" s="103"/>
      <c r="C11" s="104" t="s">
        <v>284</v>
      </c>
      <c r="D11" s="104">
        <v>0.8265</v>
      </c>
      <c r="E11" s="105">
        <f t="shared" si="0"/>
        <v>1.000065</v>
      </c>
      <c r="F11" s="422"/>
      <c r="G11" s="423"/>
      <c r="H11" s="423"/>
      <c r="I11" s="423"/>
      <c r="J11" s="423"/>
      <c r="K11" s="106">
        <f t="shared" si="1"/>
        <v>0</v>
      </c>
    </row>
    <row r="12" spans="1:11" ht="15">
      <c r="A12" s="103">
        <v>1108</v>
      </c>
      <c r="B12" s="103"/>
      <c r="C12" s="104" t="s">
        <v>248</v>
      </c>
      <c r="D12" s="104">
        <v>0.8265</v>
      </c>
      <c r="E12" s="105">
        <f t="shared" si="0"/>
        <v>1.000065</v>
      </c>
      <c r="F12" s="422"/>
      <c r="G12" s="423"/>
      <c r="H12" s="423"/>
      <c r="I12" s="423"/>
      <c r="J12" s="423"/>
      <c r="K12" s="106">
        <f t="shared" si="1"/>
        <v>0</v>
      </c>
    </row>
    <row r="13" spans="1:11" ht="15">
      <c r="A13" s="103">
        <v>1109</v>
      </c>
      <c r="B13" s="103"/>
      <c r="C13" s="104" t="s">
        <v>249</v>
      </c>
      <c r="D13" s="104">
        <v>0.8265</v>
      </c>
      <c r="E13" s="105">
        <f t="shared" si="0"/>
        <v>1.000065</v>
      </c>
      <c r="F13" s="422"/>
      <c r="G13" s="423"/>
      <c r="H13" s="423"/>
      <c r="I13" s="423"/>
      <c r="J13" s="423"/>
      <c r="K13" s="106">
        <f t="shared" si="1"/>
        <v>0</v>
      </c>
    </row>
    <row r="14" spans="1:11" ht="15">
      <c r="A14" s="103">
        <v>1190</v>
      </c>
      <c r="B14" s="103"/>
      <c r="C14" s="104" t="s">
        <v>385</v>
      </c>
      <c r="D14" s="104">
        <v>0.8265</v>
      </c>
      <c r="E14" s="105">
        <f t="shared" si="0"/>
        <v>1.000065</v>
      </c>
      <c r="F14" s="422"/>
      <c r="G14" s="423"/>
      <c r="H14" s="423"/>
      <c r="I14" s="423"/>
      <c r="J14" s="423"/>
      <c r="K14" s="106">
        <f t="shared" si="1"/>
        <v>0</v>
      </c>
    </row>
    <row r="15" spans="1:11" ht="15">
      <c r="A15" s="103">
        <v>1195</v>
      </c>
      <c r="B15" s="103"/>
      <c r="C15" s="104" t="s">
        <v>384</v>
      </c>
      <c r="D15" s="104">
        <v>1.4463</v>
      </c>
      <c r="E15" s="105">
        <f t="shared" si="0"/>
        <v>1.7500229999999999</v>
      </c>
      <c r="F15" s="422"/>
      <c r="G15" s="423"/>
      <c r="H15" s="423"/>
      <c r="I15" s="423"/>
      <c r="J15" s="423"/>
      <c r="K15" s="106">
        <f t="shared" si="1"/>
        <v>0</v>
      </c>
    </row>
    <row r="16" spans="1:11" ht="15">
      <c r="A16" s="103">
        <v>5001</v>
      </c>
      <c r="B16" s="103"/>
      <c r="C16" s="104" t="s">
        <v>283</v>
      </c>
      <c r="D16" s="104">
        <v>4.1322</v>
      </c>
      <c r="E16" s="105">
        <f t="shared" si="0"/>
        <v>4.999962</v>
      </c>
      <c r="F16" s="422"/>
      <c r="G16" s="423"/>
      <c r="H16" s="423"/>
      <c r="I16" s="423"/>
      <c r="J16" s="423"/>
      <c r="K16" s="106">
        <f t="shared" si="1"/>
        <v>0</v>
      </c>
    </row>
    <row r="17" spans="1:11" ht="15">
      <c r="A17" s="103">
        <v>5123</v>
      </c>
      <c r="B17" s="103"/>
      <c r="C17" s="104" t="s">
        <v>277</v>
      </c>
      <c r="D17" s="104">
        <v>8.2645</v>
      </c>
      <c r="E17" s="105">
        <f t="shared" si="0"/>
        <v>10.000045</v>
      </c>
      <c r="F17" s="422"/>
      <c r="G17" s="423"/>
      <c r="H17" s="423"/>
      <c r="I17" s="423"/>
      <c r="J17" s="423"/>
      <c r="K17" s="106">
        <f t="shared" si="1"/>
        <v>0</v>
      </c>
    </row>
    <row r="18" spans="1:11" ht="15">
      <c r="A18" s="107"/>
      <c r="B18" s="107"/>
      <c r="C18" s="108" t="s">
        <v>294</v>
      </c>
      <c r="D18" s="204"/>
      <c r="E18" s="109"/>
      <c r="F18" s="282"/>
      <c r="G18" s="282"/>
      <c r="H18" s="282"/>
      <c r="I18" s="282"/>
      <c r="J18" s="282"/>
      <c r="K18" s="110"/>
    </row>
    <row r="19" spans="1:11" ht="15">
      <c r="A19" s="103">
        <v>1091</v>
      </c>
      <c r="B19" s="103"/>
      <c r="C19" s="104" t="s">
        <v>295</v>
      </c>
      <c r="D19" s="104">
        <v>13.2231</v>
      </c>
      <c r="E19" s="105">
        <f t="shared" si="0"/>
        <v>15.999951</v>
      </c>
      <c r="F19" s="422"/>
      <c r="G19" s="423"/>
      <c r="H19" s="423"/>
      <c r="I19" s="423"/>
      <c r="J19" s="423"/>
      <c r="K19" s="106">
        <f>F19*D19*1.21</f>
        <v>0</v>
      </c>
    </row>
    <row r="20" spans="1:11" ht="15">
      <c r="A20" s="103">
        <v>1090</v>
      </c>
      <c r="B20" s="103"/>
      <c r="C20" s="104" t="s">
        <v>382</v>
      </c>
      <c r="D20" s="104">
        <v>2.4793</v>
      </c>
      <c r="E20" s="105">
        <f t="shared" si="0"/>
        <v>2.9999529999999996</v>
      </c>
      <c r="F20" s="422"/>
      <c r="G20" s="423"/>
      <c r="H20" s="423"/>
      <c r="I20" s="423"/>
      <c r="J20" s="423"/>
      <c r="K20" s="106">
        <f>F20*D20*1.21</f>
        <v>0</v>
      </c>
    </row>
    <row r="21" spans="1:11" ht="15">
      <c r="A21" s="103">
        <v>9799</v>
      </c>
      <c r="B21" s="103"/>
      <c r="C21" s="104" t="s">
        <v>296</v>
      </c>
      <c r="D21" s="104">
        <v>12.3967</v>
      </c>
      <c r="E21" s="105">
        <f t="shared" si="0"/>
        <v>15.000006999999998</v>
      </c>
      <c r="F21" s="422"/>
      <c r="G21" s="423"/>
      <c r="H21" s="423"/>
      <c r="I21" s="423"/>
      <c r="J21" s="423"/>
      <c r="K21" s="106">
        <f>F21*D21*1.21</f>
        <v>0</v>
      </c>
    </row>
    <row r="22" spans="1:11" ht="15">
      <c r="A22" s="111"/>
      <c r="B22" s="111"/>
      <c r="C22" s="108" t="s">
        <v>176</v>
      </c>
      <c r="D22" s="108"/>
      <c r="E22" s="112"/>
      <c r="F22" s="283"/>
      <c r="G22" s="283"/>
      <c r="H22" s="283"/>
      <c r="I22" s="283"/>
      <c r="J22" s="283"/>
      <c r="K22" s="113"/>
    </row>
    <row r="23" spans="1:11" ht="15">
      <c r="A23" s="103" t="s">
        <v>236</v>
      </c>
      <c r="B23" s="103"/>
      <c r="C23" s="104" t="s">
        <v>281</v>
      </c>
      <c r="D23" s="104">
        <v>8.2645</v>
      </c>
      <c r="E23" s="105">
        <f t="shared" si="0"/>
        <v>10.000045</v>
      </c>
      <c r="F23" s="422"/>
      <c r="G23" s="423"/>
      <c r="H23" s="423"/>
      <c r="I23" s="423"/>
      <c r="J23" s="423"/>
      <c r="K23" s="106">
        <f>F23*D23*1.21</f>
        <v>0</v>
      </c>
    </row>
    <row r="24" spans="1:11" ht="15">
      <c r="A24" s="103" t="s">
        <v>239</v>
      </c>
      <c r="B24" s="103"/>
      <c r="C24" s="104" t="s">
        <v>169</v>
      </c>
      <c r="D24" s="104">
        <v>0.6612</v>
      </c>
      <c r="E24" s="105">
        <f t="shared" si="0"/>
        <v>0.800052</v>
      </c>
      <c r="F24" s="422"/>
      <c r="G24" s="423"/>
      <c r="H24" s="423"/>
      <c r="I24" s="423"/>
      <c r="J24" s="423"/>
      <c r="K24" s="106">
        <f aca="true" t="shared" si="2" ref="K24:K29">F24*D24*1.21</f>
        <v>0</v>
      </c>
    </row>
    <row r="25" spans="1:11" ht="15">
      <c r="A25" s="103" t="s">
        <v>237</v>
      </c>
      <c r="B25" s="103"/>
      <c r="C25" s="104" t="s">
        <v>280</v>
      </c>
      <c r="D25" s="104">
        <v>1.6529</v>
      </c>
      <c r="E25" s="105">
        <f t="shared" si="0"/>
        <v>2.000009</v>
      </c>
      <c r="F25" s="422"/>
      <c r="G25" s="423"/>
      <c r="H25" s="423"/>
      <c r="I25" s="423"/>
      <c r="J25" s="423"/>
      <c r="K25" s="106">
        <f t="shared" si="2"/>
        <v>0</v>
      </c>
    </row>
    <row r="26" spans="1:11" ht="15">
      <c r="A26" s="103" t="s">
        <v>238</v>
      </c>
      <c r="B26" s="103"/>
      <c r="C26" s="104" t="s">
        <v>282</v>
      </c>
      <c r="D26" s="104">
        <v>2.4793</v>
      </c>
      <c r="E26" s="105">
        <f t="shared" si="0"/>
        <v>2.9999529999999996</v>
      </c>
      <c r="F26" s="422"/>
      <c r="G26" s="423"/>
      <c r="H26" s="423"/>
      <c r="I26" s="423"/>
      <c r="J26" s="423"/>
      <c r="K26" s="106">
        <f t="shared" si="2"/>
        <v>0</v>
      </c>
    </row>
    <row r="27" spans="1:11" ht="15">
      <c r="A27" s="103">
        <v>1106</v>
      </c>
      <c r="B27" s="103"/>
      <c r="C27" s="104" t="s">
        <v>250</v>
      </c>
      <c r="D27" s="104">
        <v>0.8265</v>
      </c>
      <c r="E27" s="105">
        <f t="shared" si="0"/>
        <v>1.000065</v>
      </c>
      <c r="F27" s="422"/>
      <c r="G27" s="423"/>
      <c r="H27" s="423"/>
      <c r="I27" s="423"/>
      <c r="J27" s="423"/>
      <c r="K27" s="106">
        <f t="shared" si="2"/>
        <v>0</v>
      </c>
    </row>
    <row r="28" spans="1:11" ht="15">
      <c r="A28" s="103">
        <v>1194</v>
      </c>
      <c r="B28" s="103"/>
      <c r="C28" s="104" t="s">
        <v>385</v>
      </c>
      <c r="D28" s="104">
        <v>0.8265</v>
      </c>
      <c r="E28" s="105">
        <f t="shared" si="0"/>
        <v>1.000065</v>
      </c>
      <c r="F28" s="422"/>
      <c r="G28" s="423"/>
      <c r="H28" s="423"/>
      <c r="I28" s="423"/>
      <c r="J28" s="423"/>
      <c r="K28" s="106">
        <f t="shared" si="2"/>
        <v>0</v>
      </c>
    </row>
    <row r="29" spans="1:11" ht="15">
      <c r="A29" s="103">
        <v>5123</v>
      </c>
      <c r="B29" s="103"/>
      <c r="C29" s="104" t="s">
        <v>277</v>
      </c>
      <c r="D29" s="104">
        <v>8.2645</v>
      </c>
      <c r="E29" s="105">
        <f t="shared" si="0"/>
        <v>10.000045</v>
      </c>
      <c r="F29" s="422"/>
      <c r="G29" s="423"/>
      <c r="H29" s="423"/>
      <c r="I29" s="423"/>
      <c r="J29" s="423"/>
      <c r="K29" s="106">
        <f t="shared" si="2"/>
        <v>0</v>
      </c>
    </row>
    <row r="30" spans="1:11" ht="15">
      <c r="A30" s="111"/>
      <c r="B30" s="108"/>
      <c r="C30" s="108" t="s">
        <v>177</v>
      </c>
      <c r="D30" s="108"/>
      <c r="E30" s="114"/>
      <c r="F30" s="284"/>
      <c r="G30" s="284"/>
      <c r="H30" s="284"/>
      <c r="I30" s="284"/>
      <c r="J30" s="284"/>
      <c r="K30" s="113"/>
    </row>
    <row r="31" spans="1:11" ht="15">
      <c r="A31" s="103" t="s">
        <v>240</v>
      </c>
      <c r="B31" s="103"/>
      <c r="C31" s="104" t="s">
        <v>175</v>
      </c>
      <c r="D31" s="104">
        <v>0.0826</v>
      </c>
      <c r="E31" s="105">
        <f t="shared" si="0"/>
        <v>0.09994600000000001</v>
      </c>
      <c r="F31" s="422"/>
      <c r="G31" s="423"/>
      <c r="H31" s="423"/>
      <c r="I31" s="423"/>
      <c r="J31" s="423"/>
      <c r="K31" s="106">
        <f>F31*D31*1.21</f>
        <v>0</v>
      </c>
    </row>
    <row r="32" spans="1:11" ht="15">
      <c r="A32" s="103" t="s">
        <v>240</v>
      </c>
      <c r="B32" s="103"/>
      <c r="C32" s="104" t="s">
        <v>285</v>
      </c>
      <c r="D32" s="104">
        <v>0.0826</v>
      </c>
      <c r="E32" s="105">
        <f t="shared" si="0"/>
        <v>0.09994600000000001</v>
      </c>
      <c r="F32" s="422"/>
      <c r="G32" s="423"/>
      <c r="H32" s="423"/>
      <c r="I32" s="423"/>
      <c r="J32" s="423"/>
      <c r="K32" s="106">
        <f>F32*D32*1.21</f>
        <v>0</v>
      </c>
    </row>
    <row r="33" spans="1:11" ht="15">
      <c r="A33" s="103" t="s">
        <v>240</v>
      </c>
      <c r="B33" s="103"/>
      <c r="C33" s="104" t="s">
        <v>278</v>
      </c>
      <c r="D33" s="104">
        <v>0.0826</v>
      </c>
      <c r="E33" s="105">
        <f t="shared" si="0"/>
        <v>0.09994600000000001</v>
      </c>
      <c r="F33" s="422"/>
      <c r="G33" s="423"/>
      <c r="H33" s="423"/>
      <c r="I33" s="423"/>
      <c r="J33" s="423"/>
      <c r="K33" s="106">
        <f>F33*D33*1.21</f>
        <v>0</v>
      </c>
    </row>
    <row r="34" spans="1:11" ht="15">
      <c r="A34" s="103" t="s">
        <v>240</v>
      </c>
      <c r="B34" s="103"/>
      <c r="C34" s="104" t="s">
        <v>30</v>
      </c>
      <c r="D34" s="104">
        <v>0.0826</v>
      </c>
      <c r="E34" s="105">
        <f t="shared" si="0"/>
        <v>0.09994600000000001</v>
      </c>
      <c r="F34" s="422"/>
      <c r="G34" s="423"/>
      <c r="H34" s="423"/>
      <c r="I34" s="423"/>
      <c r="J34" s="423"/>
      <c r="K34" s="106">
        <f>F34*D34*1.21</f>
        <v>0</v>
      </c>
    </row>
    <row r="35" spans="1:11" ht="15">
      <c r="A35" s="103" t="s">
        <v>240</v>
      </c>
      <c r="B35" s="103"/>
      <c r="C35" s="104" t="s">
        <v>286</v>
      </c>
      <c r="D35" s="104">
        <v>0.0826</v>
      </c>
      <c r="E35" s="105">
        <f t="shared" si="0"/>
        <v>0.09994600000000001</v>
      </c>
      <c r="F35" s="422"/>
      <c r="G35" s="423"/>
      <c r="H35" s="423"/>
      <c r="I35" s="423"/>
      <c r="J35" s="423"/>
      <c r="K35" s="106">
        <f>F35*D35*1.21</f>
        <v>0</v>
      </c>
    </row>
    <row r="36" spans="1:11" ht="15">
      <c r="A36" s="103" t="s">
        <v>240</v>
      </c>
      <c r="B36" s="103"/>
      <c r="C36" s="104" t="s">
        <v>302</v>
      </c>
      <c r="D36" s="104">
        <v>0.0826</v>
      </c>
      <c r="E36" s="105">
        <f t="shared" si="0"/>
        <v>0.09994600000000001</v>
      </c>
      <c r="F36" s="422"/>
      <c r="G36" s="423"/>
      <c r="H36" s="423"/>
      <c r="I36" s="423"/>
      <c r="J36" s="423"/>
      <c r="K36" s="106">
        <f>F36*D36*1.21</f>
        <v>0</v>
      </c>
    </row>
    <row r="37" spans="1:11" s="336" customFormat="1" ht="15">
      <c r="A37" s="103" t="s">
        <v>240</v>
      </c>
      <c r="B37" s="103"/>
      <c r="C37" s="337" t="s">
        <v>39</v>
      </c>
      <c r="D37" s="335">
        <v>0.0826</v>
      </c>
      <c r="E37" s="267">
        <f t="shared" si="0"/>
        <v>0.09994600000000001</v>
      </c>
      <c r="F37" s="422"/>
      <c r="G37" s="423"/>
      <c r="H37" s="423"/>
      <c r="I37" s="423"/>
      <c r="J37" s="423"/>
      <c r="K37" s="329">
        <f>F37*D37*1.21</f>
        <v>0</v>
      </c>
    </row>
    <row r="38" spans="1:11" s="336" customFormat="1" ht="15">
      <c r="A38" s="103">
        <v>1111</v>
      </c>
      <c r="B38" s="103"/>
      <c r="C38" s="337" t="s">
        <v>422</v>
      </c>
      <c r="D38" s="335">
        <v>2.4793</v>
      </c>
      <c r="E38" s="267">
        <f t="shared" si="0"/>
        <v>2.9999529999999996</v>
      </c>
      <c r="F38" s="422"/>
      <c r="G38" s="423"/>
      <c r="H38" s="423"/>
      <c r="I38" s="423"/>
      <c r="J38" s="424"/>
      <c r="K38" s="329">
        <f>F38*D38*1.21</f>
        <v>0</v>
      </c>
    </row>
    <row r="39" spans="1:11" ht="15">
      <c r="A39" s="111"/>
      <c r="B39" s="111"/>
      <c r="C39" s="108" t="s">
        <v>178</v>
      </c>
      <c r="D39" s="108"/>
      <c r="E39" s="112"/>
      <c r="F39" s="283"/>
      <c r="G39" s="283"/>
      <c r="H39" s="283"/>
      <c r="I39" s="283"/>
      <c r="J39" s="283"/>
      <c r="K39" s="113"/>
    </row>
    <row r="40" spans="1:11" ht="15">
      <c r="A40" s="103" t="s">
        <v>241</v>
      </c>
      <c r="B40" s="103"/>
      <c r="C40" s="104" t="s">
        <v>175</v>
      </c>
      <c r="D40" s="104">
        <v>0.0826</v>
      </c>
      <c r="E40" s="105">
        <f t="shared" si="0"/>
        <v>0.09994600000000001</v>
      </c>
      <c r="F40" s="422"/>
      <c r="G40" s="423"/>
      <c r="H40" s="423"/>
      <c r="I40" s="423"/>
      <c r="J40" s="423"/>
      <c r="K40" s="106">
        <f aca="true" t="shared" si="3" ref="K40:K45">F40*D40*1.21</f>
        <v>0</v>
      </c>
    </row>
    <row r="41" spans="1:11" ht="15">
      <c r="A41" s="103" t="s">
        <v>241</v>
      </c>
      <c r="B41" s="103"/>
      <c r="C41" s="104" t="s">
        <v>279</v>
      </c>
      <c r="D41" s="104">
        <v>0.0826</v>
      </c>
      <c r="E41" s="105">
        <f t="shared" si="0"/>
        <v>0.09994600000000001</v>
      </c>
      <c r="F41" s="422"/>
      <c r="G41" s="423"/>
      <c r="H41" s="423"/>
      <c r="I41" s="423"/>
      <c r="J41" s="423"/>
      <c r="K41" s="106">
        <f t="shared" si="3"/>
        <v>0</v>
      </c>
    </row>
    <row r="42" spans="1:11" ht="15">
      <c r="A42" s="103" t="s">
        <v>241</v>
      </c>
      <c r="B42" s="103"/>
      <c r="C42" s="104" t="s">
        <v>278</v>
      </c>
      <c r="D42" s="104">
        <v>0.0826</v>
      </c>
      <c r="E42" s="105">
        <f t="shared" si="0"/>
        <v>0.09994600000000001</v>
      </c>
      <c r="F42" s="422"/>
      <c r="G42" s="423"/>
      <c r="H42" s="423"/>
      <c r="I42" s="423"/>
      <c r="J42" s="423"/>
      <c r="K42" s="106">
        <f t="shared" si="3"/>
        <v>0</v>
      </c>
    </row>
    <row r="43" spans="1:11" ht="15">
      <c r="A43" s="103" t="s">
        <v>241</v>
      </c>
      <c r="B43" s="103"/>
      <c r="C43" s="104" t="s">
        <v>30</v>
      </c>
      <c r="D43" s="104">
        <v>0.0826</v>
      </c>
      <c r="E43" s="105">
        <f t="shared" si="0"/>
        <v>0.09994600000000001</v>
      </c>
      <c r="F43" s="422"/>
      <c r="G43" s="423"/>
      <c r="H43" s="423"/>
      <c r="I43" s="423"/>
      <c r="J43" s="423"/>
      <c r="K43" s="106">
        <f t="shared" si="3"/>
        <v>0</v>
      </c>
    </row>
    <row r="44" spans="1:11" ht="15">
      <c r="A44" s="103" t="s">
        <v>241</v>
      </c>
      <c r="B44" s="103"/>
      <c r="C44" s="104" t="s">
        <v>253</v>
      </c>
      <c r="D44" s="104">
        <v>0.0826</v>
      </c>
      <c r="E44" s="105">
        <f t="shared" si="0"/>
        <v>0.09994600000000001</v>
      </c>
      <c r="F44" s="422"/>
      <c r="G44" s="423"/>
      <c r="H44" s="423"/>
      <c r="I44" s="423"/>
      <c r="J44" s="423"/>
      <c r="K44" s="106">
        <f t="shared" si="3"/>
        <v>0</v>
      </c>
    </row>
    <row r="45" spans="1:11" ht="15">
      <c r="A45" s="103" t="s">
        <v>241</v>
      </c>
      <c r="B45" s="103"/>
      <c r="C45" s="104" t="s">
        <v>39</v>
      </c>
      <c r="D45" s="104">
        <v>0.0826</v>
      </c>
      <c r="E45" s="105">
        <f t="shared" si="0"/>
        <v>0.09994600000000001</v>
      </c>
      <c r="F45" s="422"/>
      <c r="G45" s="423"/>
      <c r="H45" s="423"/>
      <c r="I45" s="423"/>
      <c r="J45" s="423"/>
      <c r="K45" s="106">
        <f t="shared" si="3"/>
        <v>0</v>
      </c>
    </row>
    <row r="46" spans="1:11" ht="15">
      <c r="A46" s="108"/>
      <c r="B46" s="115"/>
      <c r="C46" s="108" t="s">
        <v>173</v>
      </c>
      <c r="D46" s="108"/>
      <c r="E46" s="112"/>
      <c r="F46" s="283"/>
      <c r="G46" s="283"/>
      <c r="H46" s="283"/>
      <c r="I46" s="283"/>
      <c r="J46" s="283"/>
      <c r="K46" s="113"/>
    </row>
    <row r="47" spans="1:11" ht="15">
      <c r="A47" s="116">
        <v>9028</v>
      </c>
      <c r="B47" s="103"/>
      <c r="C47" s="104" t="s">
        <v>247</v>
      </c>
      <c r="D47" s="104">
        <v>0.4132</v>
      </c>
      <c r="E47" s="105">
        <f t="shared" si="0"/>
        <v>0.49997199999999997</v>
      </c>
      <c r="F47" s="422"/>
      <c r="G47" s="423"/>
      <c r="H47" s="423"/>
      <c r="I47" s="423"/>
      <c r="J47" s="423"/>
      <c r="K47" s="106">
        <f>F47*D47*1.21</f>
        <v>0</v>
      </c>
    </row>
    <row r="48" spans="1:11" ht="15">
      <c r="A48" s="116">
        <v>9051</v>
      </c>
      <c r="B48" s="103"/>
      <c r="C48" s="104" t="s">
        <v>289</v>
      </c>
      <c r="D48" s="104">
        <v>0.4132</v>
      </c>
      <c r="E48" s="105">
        <f t="shared" si="0"/>
        <v>0.49997199999999997</v>
      </c>
      <c r="F48" s="422"/>
      <c r="G48" s="423"/>
      <c r="H48" s="423"/>
      <c r="I48" s="423"/>
      <c r="J48" s="423"/>
      <c r="K48" s="106">
        <f aca="true" t="shared" si="4" ref="K48:K55">F48*D48*1.21</f>
        <v>0</v>
      </c>
    </row>
    <row r="49" spans="1:11" ht="15">
      <c r="A49" s="116">
        <v>9061</v>
      </c>
      <c r="B49" s="108"/>
      <c r="C49" s="117" t="s">
        <v>30</v>
      </c>
      <c r="D49" s="117">
        <v>0.4132</v>
      </c>
      <c r="E49" s="105">
        <f t="shared" si="0"/>
        <v>0.49997199999999997</v>
      </c>
      <c r="F49" s="422"/>
      <c r="G49" s="423"/>
      <c r="H49" s="423"/>
      <c r="I49" s="423"/>
      <c r="J49" s="423"/>
      <c r="K49" s="106">
        <f t="shared" si="4"/>
        <v>0</v>
      </c>
    </row>
    <row r="50" spans="1:11" ht="15">
      <c r="A50" s="116">
        <v>9063</v>
      </c>
      <c r="B50" s="103"/>
      <c r="C50" s="104" t="s">
        <v>287</v>
      </c>
      <c r="D50" s="104">
        <v>0.4132</v>
      </c>
      <c r="E50" s="105">
        <f t="shared" si="0"/>
        <v>0.49997199999999997</v>
      </c>
      <c r="F50" s="422"/>
      <c r="G50" s="423"/>
      <c r="H50" s="423"/>
      <c r="I50" s="423"/>
      <c r="J50" s="423"/>
      <c r="K50" s="106">
        <f t="shared" si="4"/>
        <v>0</v>
      </c>
    </row>
    <row r="51" spans="1:11" ht="15">
      <c r="A51" s="116">
        <v>9064</v>
      </c>
      <c r="B51" s="103"/>
      <c r="C51" s="104" t="s">
        <v>288</v>
      </c>
      <c r="D51" s="104">
        <v>0.4132</v>
      </c>
      <c r="E51" s="105">
        <f t="shared" si="0"/>
        <v>0.49997199999999997</v>
      </c>
      <c r="F51" s="422"/>
      <c r="G51" s="423"/>
      <c r="H51" s="423"/>
      <c r="I51" s="423"/>
      <c r="J51" s="423"/>
      <c r="K51" s="106">
        <f t="shared" si="4"/>
        <v>0</v>
      </c>
    </row>
    <row r="52" spans="1:11" ht="15">
      <c r="A52" s="116">
        <v>90205</v>
      </c>
      <c r="B52" s="118"/>
      <c r="C52" s="119" t="s">
        <v>278</v>
      </c>
      <c r="D52" s="119">
        <v>0.4132</v>
      </c>
      <c r="E52" s="105">
        <f t="shared" si="0"/>
        <v>0.49997199999999997</v>
      </c>
      <c r="F52" s="422"/>
      <c r="G52" s="423"/>
      <c r="H52" s="423"/>
      <c r="I52" s="423"/>
      <c r="J52" s="423"/>
      <c r="K52" s="106">
        <f t="shared" si="4"/>
        <v>0</v>
      </c>
    </row>
    <row r="53" spans="1:11" ht="15">
      <c r="A53" s="116">
        <v>90260</v>
      </c>
      <c r="B53" s="103"/>
      <c r="C53" s="104" t="s">
        <v>265</v>
      </c>
      <c r="D53" s="104">
        <v>0.4132</v>
      </c>
      <c r="E53" s="105">
        <f t="shared" si="0"/>
        <v>0.49997199999999997</v>
      </c>
      <c r="F53" s="422"/>
      <c r="G53" s="423"/>
      <c r="H53" s="423"/>
      <c r="I53" s="423"/>
      <c r="J53" s="423"/>
      <c r="K53" s="106">
        <f t="shared" si="4"/>
        <v>0</v>
      </c>
    </row>
    <row r="54" spans="1:11" ht="15">
      <c r="A54" s="116">
        <v>90261</v>
      </c>
      <c r="B54" s="103"/>
      <c r="C54" s="104" t="s">
        <v>264</v>
      </c>
      <c r="D54" s="104">
        <v>0.4132</v>
      </c>
      <c r="E54" s="105">
        <f t="shared" si="0"/>
        <v>0.49997199999999997</v>
      </c>
      <c r="F54" s="422"/>
      <c r="G54" s="423"/>
      <c r="H54" s="423"/>
      <c r="I54" s="423"/>
      <c r="J54" s="423"/>
      <c r="K54" s="106">
        <f t="shared" si="4"/>
        <v>0</v>
      </c>
    </row>
    <row r="55" spans="1:11" ht="15">
      <c r="A55" s="103">
        <v>1102</v>
      </c>
      <c r="B55" s="103"/>
      <c r="C55" s="104" t="s">
        <v>349</v>
      </c>
      <c r="D55" s="104">
        <v>0.5372</v>
      </c>
      <c r="E55" s="105">
        <f t="shared" si="0"/>
        <v>0.650012</v>
      </c>
      <c r="F55" s="422"/>
      <c r="G55" s="423"/>
      <c r="H55" s="423"/>
      <c r="I55" s="423"/>
      <c r="J55" s="423"/>
      <c r="K55" s="106">
        <f t="shared" si="4"/>
        <v>0</v>
      </c>
    </row>
    <row r="56" spans="1:11" ht="15">
      <c r="A56" s="111"/>
      <c r="B56" s="120"/>
      <c r="C56" s="108" t="s">
        <v>344</v>
      </c>
      <c r="D56" s="108"/>
      <c r="E56" s="112"/>
      <c r="F56" s="283"/>
      <c r="G56" s="283"/>
      <c r="H56" s="283"/>
      <c r="I56" s="283"/>
      <c r="J56" s="283"/>
      <c r="K56" s="113"/>
    </row>
    <row r="57" spans="1:11" ht="15">
      <c r="A57" s="116">
        <v>9228</v>
      </c>
      <c r="B57" s="103"/>
      <c r="C57" s="104" t="s">
        <v>247</v>
      </c>
      <c r="D57" s="104">
        <v>2.4793</v>
      </c>
      <c r="E57" s="105">
        <f t="shared" si="0"/>
        <v>2.9999529999999996</v>
      </c>
      <c r="F57" s="422"/>
      <c r="G57" s="423"/>
      <c r="H57" s="423"/>
      <c r="I57" s="423"/>
      <c r="J57" s="423"/>
      <c r="K57" s="106">
        <f>F57*D57*1.21</f>
        <v>0</v>
      </c>
    </row>
    <row r="58" spans="1:11" ht="15">
      <c r="A58" s="116">
        <v>9251</v>
      </c>
      <c r="B58" s="103"/>
      <c r="C58" s="104" t="s">
        <v>289</v>
      </c>
      <c r="D58" s="104">
        <v>2.4793</v>
      </c>
      <c r="E58" s="105">
        <f t="shared" si="0"/>
        <v>2.9999529999999996</v>
      </c>
      <c r="F58" s="422"/>
      <c r="G58" s="423"/>
      <c r="H58" s="423"/>
      <c r="I58" s="423"/>
      <c r="J58" s="423"/>
      <c r="K58" s="106">
        <f aca="true" t="shared" si="5" ref="K58:K64">F58*D58*1.21</f>
        <v>0</v>
      </c>
    </row>
    <row r="59" spans="1:11" ht="15">
      <c r="A59" s="116">
        <v>9261</v>
      </c>
      <c r="B59" s="108"/>
      <c r="C59" s="117" t="s">
        <v>30</v>
      </c>
      <c r="D59" s="117">
        <v>2.4793</v>
      </c>
      <c r="E59" s="105">
        <f t="shared" si="0"/>
        <v>2.9999529999999996</v>
      </c>
      <c r="F59" s="422"/>
      <c r="G59" s="423"/>
      <c r="H59" s="423"/>
      <c r="I59" s="423"/>
      <c r="J59" s="423"/>
      <c r="K59" s="106">
        <f t="shared" si="5"/>
        <v>0</v>
      </c>
    </row>
    <row r="60" spans="1:11" ht="15">
      <c r="A60" s="116">
        <v>9263</v>
      </c>
      <c r="B60" s="103"/>
      <c r="C60" s="104" t="s">
        <v>287</v>
      </c>
      <c r="D60" s="104">
        <v>2.4793</v>
      </c>
      <c r="E60" s="105">
        <f t="shared" si="0"/>
        <v>2.9999529999999996</v>
      </c>
      <c r="F60" s="422"/>
      <c r="G60" s="423"/>
      <c r="H60" s="423"/>
      <c r="I60" s="423"/>
      <c r="J60" s="423"/>
      <c r="K60" s="106">
        <f t="shared" si="5"/>
        <v>0</v>
      </c>
    </row>
    <row r="61" spans="1:11" ht="15">
      <c r="A61" s="116">
        <v>9264</v>
      </c>
      <c r="B61" s="103"/>
      <c r="C61" s="104" t="s">
        <v>288</v>
      </c>
      <c r="D61" s="104">
        <v>2.4793</v>
      </c>
      <c r="E61" s="105">
        <f t="shared" si="0"/>
        <v>2.9999529999999996</v>
      </c>
      <c r="F61" s="422"/>
      <c r="G61" s="423"/>
      <c r="H61" s="423"/>
      <c r="I61" s="423"/>
      <c r="J61" s="423"/>
      <c r="K61" s="106">
        <f t="shared" si="5"/>
        <v>0</v>
      </c>
    </row>
    <row r="62" spans="1:11" ht="15">
      <c r="A62" s="116">
        <v>92205</v>
      </c>
      <c r="B62" s="118"/>
      <c r="C62" s="119" t="s">
        <v>278</v>
      </c>
      <c r="D62" s="119">
        <v>2.4793</v>
      </c>
      <c r="E62" s="105">
        <f t="shared" si="0"/>
        <v>2.9999529999999996</v>
      </c>
      <c r="F62" s="422"/>
      <c r="G62" s="423"/>
      <c r="H62" s="423"/>
      <c r="I62" s="423"/>
      <c r="J62" s="423"/>
      <c r="K62" s="106">
        <f t="shared" si="5"/>
        <v>0</v>
      </c>
    </row>
    <row r="63" spans="1:11" ht="15">
      <c r="A63" s="116">
        <v>92260</v>
      </c>
      <c r="B63" s="103"/>
      <c r="C63" s="104" t="s">
        <v>265</v>
      </c>
      <c r="D63" s="104">
        <v>2.4793</v>
      </c>
      <c r="E63" s="105">
        <f t="shared" si="0"/>
        <v>2.9999529999999996</v>
      </c>
      <c r="F63" s="422"/>
      <c r="G63" s="423"/>
      <c r="H63" s="423"/>
      <c r="I63" s="423"/>
      <c r="J63" s="424"/>
      <c r="K63" s="106">
        <f t="shared" si="5"/>
        <v>0</v>
      </c>
    </row>
    <row r="64" spans="1:11" ht="15">
      <c r="A64" s="116">
        <v>92261</v>
      </c>
      <c r="B64" s="103"/>
      <c r="C64" s="104" t="s">
        <v>264</v>
      </c>
      <c r="D64" s="104">
        <v>2.4793</v>
      </c>
      <c r="E64" s="105">
        <f t="shared" si="0"/>
        <v>2.9999529999999996</v>
      </c>
      <c r="F64" s="422"/>
      <c r="G64" s="423"/>
      <c r="H64" s="423"/>
      <c r="I64" s="423"/>
      <c r="J64" s="424"/>
      <c r="K64" s="106">
        <f t="shared" si="5"/>
        <v>0</v>
      </c>
    </row>
    <row r="65" spans="1:11" ht="15">
      <c r="A65" s="111"/>
      <c r="B65" s="121"/>
      <c r="C65" s="108" t="s">
        <v>186</v>
      </c>
      <c r="D65" s="108"/>
      <c r="E65" s="112"/>
      <c r="F65" s="112"/>
      <c r="G65" s="112"/>
      <c r="H65" s="112"/>
      <c r="I65" s="112"/>
      <c r="J65" s="112"/>
      <c r="K65" s="113"/>
    </row>
    <row r="66" spans="1:11" ht="15">
      <c r="A66" s="103">
        <v>1011</v>
      </c>
      <c r="B66" s="103"/>
      <c r="C66" s="104" t="s">
        <v>246</v>
      </c>
      <c r="D66" s="104">
        <v>8.2645</v>
      </c>
      <c r="E66" s="267">
        <f t="shared" si="0"/>
        <v>10.000045</v>
      </c>
      <c r="F66" s="427"/>
      <c r="G66" s="428"/>
      <c r="H66" s="428"/>
      <c r="I66" s="428"/>
      <c r="J66" s="428"/>
      <c r="K66" s="106">
        <f aca="true" t="shared" si="6" ref="K66:K79">F66*D66*1.21</f>
        <v>0</v>
      </c>
    </row>
    <row r="67" spans="1:11" ht="15">
      <c r="A67" s="103" t="s">
        <v>242</v>
      </c>
      <c r="B67" s="103"/>
      <c r="C67" s="104" t="s">
        <v>292</v>
      </c>
      <c r="D67" s="104">
        <v>5.7851</v>
      </c>
      <c r="E67" s="105">
        <f t="shared" si="0"/>
        <v>6.9999709999999995</v>
      </c>
      <c r="F67" s="427"/>
      <c r="G67" s="428"/>
      <c r="H67" s="428"/>
      <c r="I67" s="428"/>
      <c r="J67" s="428"/>
      <c r="K67" s="106">
        <f t="shared" si="6"/>
        <v>0</v>
      </c>
    </row>
    <row r="68" spans="1:11" ht="15">
      <c r="A68" s="103" t="s">
        <v>243</v>
      </c>
      <c r="B68" s="103"/>
      <c r="C68" s="104" t="s">
        <v>290</v>
      </c>
      <c r="D68" s="104">
        <v>2.4793</v>
      </c>
      <c r="E68" s="105">
        <f t="shared" si="0"/>
        <v>2.9999529999999996</v>
      </c>
      <c r="F68" s="427"/>
      <c r="G68" s="428"/>
      <c r="H68" s="428"/>
      <c r="I68" s="428"/>
      <c r="J68" s="428"/>
      <c r="K68" s="106">
        <f t="shared" si="6"/>
        <v>0</v>
      </c>
    </row>
    <row r="69" spans="1:11" ht="15">
      <c r="A69" s="103">
        <v>1075</v>
      </c>
      <c r="B69" s="103"/>
      <c r="C69" s="104" t="s">
        <v>317</v>
      </c>
      <c r="D69" s="104">
        <v>5.7851</v>
      </c>
      <c r="E69" s="105">
        <f aca="true" t="shared" si="7" ref="E69:E77">D69*1.21</f>
        <v>6.9999709999999995</v>
      </c>
      <c r="F69" s="427"/>
      <c r="G69" s="428"/>
      <c r="H69" s="428"/>
      <c r="I69" s="428"/>
      <c r="J69" s="428"/>
      <c r="K69" s="106">
        <f t="shared" si="6"/>
        <v>0</v>
      </c>
    </row>
    <row r="70" spans="1:11" ht="15">
      <c r="A70" s="103">
        <v>1077</v>
      </c>
      <c r="B70" s="103"/>
      <c r="C70" s="104" t="s">
        <v>355</v>
      </c>
      <c r="D70" s="104">
        <v>0.9917</v>
      </c>
      <c r="E70" s="105">
        <f t="shared" si="7"/>
        <v>1.199957</v>
      </c>
      <c r="F70" s="427"/>
      <c r="G70" s="428"/>
      <c r="H70" s="428"/>
      <c r="I70" s="428"/>
      <c r="J70" s="428"/>
      <c r="K70" s="106">
        <f t="shared" si="6"/>
        <v>0</v>
      </c>
    </row>
    <row r="71" spans="1:11" ht="15">
      <c r="A71" s="103" t="s">
        <v>244</v>
      </c>
      <c r="B71" s="103"/>
      <c r="C71" s="104" t="s">
        <v>293</v>
      </c>
      <c r="D71" s="104">
        <v>2.4793</v>
      </c>
      <c r="E71" s="105">
        <f t="shared" si="7"/>
        <v>2.9999529999999996</v>
      </c>
      <c r="F71" s="427"/>
      <c r="G71" s="428"/>
      <c r="H71" s="428"/>
      <c r="I71" s="428"/>
      <c r="J71" s="428"/>
      <c r="K71" s="106">
        <f t="shared" si="6"/>
        <v>0</v>
      </c>
    </row>
    <row r="72" spans="1:11" ht="15">
      <c r="A72" s="103">
        <v>1093</v>
      </c>
      <c r="B72" s="103"/>
      <c r="C72" s="104" t="s">
        <v>318</v>
      </c>
      <c r="D72" s="104">
        <v>4.1322</v>
      </c>
      <c r="E72" s="105">
        <f t="shared" si="7"/>
        <v>4.999962</v>
      </c>
      <c r="F72" s="427"/>
      <c r="G72" s="428"/>
      <c r="H72" s="428"/>
      <c r="I72" s="428"/>
      <c r="J72" s="428"/>
      <c r="K72" s="106">
        <f t="shared" si="6"/>
        <v>0</v>
      </c>
    </row>
    <row r="73" spans="1:11" ht="15">
      <c r="A73" s="103">
        <v>1097</v>
      </c>
      <c r="B73" s="103"/>
      <c r="C73" s="104" t="s">
        <v>291</v>
      </c>
      <c r="D73" s="104">
        <v>4.5455</v>
      </c>
      <c r="E73" s="105">
        <f t="shared" si="7"/>
        <v>5.500055</v>
      </c>
      <c r="F73" s="427"/>
      <c r="G73" s="428"/>
      <c r="H73" s="428"/>
      <c r="I73" s="428"/>
      <c r="J73" s="428"/>
      <c r="K73" s="106">
        <f t="shared" si="6"/>
        <v>0</v>
      </c>
    </row>
    <row r="74" spans="1:11" ht="15">
      <c r="A74" s="103">
        <v>1027</v>
      </c>
      <c r="B74" s="103"/>
      <c r="C74" s="104" t="s">
        <v>381</v>
      </c>
      <c r="D74" s="104">
        <v>0.2893</v>
      </c>
      <c r="E74" s="105">
        <f t="shared" si="7"/>
        <v>0.350053</v>
      </c>
      <c r="F74" s="427"/>
      <c r="G74" s="428"/>
      <c r="H74" s="428"/>
      <c r="I74" s="428"/>
      <c r="J74" s="428"/>
      <c r="K74" s="106">
        <f t="shared" si="6"/>
        <v>0</v>
      </c>
    </row>
    <row r="75" spans="1:11" ht="15.75">
      <c r="A75" s="103">
        <v>1277</v>
      </c>
      <c r="B75" s="328"/>
      <c r="C75" s="104" t="s">
        <v>400</v>
      </c>
      <c r="D75" s="104"/>
      <c r="E75" s="105">
        <v>4</v>
      </c>
      <c r="F75" s="427"/>
      <c r="G75" s="428"/>
      <c r="H75" s="428"/>
      <c r="I75" s="428"/>
      <c r="J75" s="428"/>
      <c r="K75" s="106">
        <f>F75*E75</f>
        <v>0</v>
      </c>
    </row>
    <row r="76" spans="1:11" ht="15.75">
      <c r="A76" s="330">
        <v>1278</v>
      </c>
      <c r="B76" s="328"/>
      <c r="C76" s="104" t="s">
        <v>402</v>
      </c>
      <c r="D76" s="104">
        <v>3.719</v>
      </c>
      <c r="E76" s="105">
        <f t="shared" si="7"/>
        <v>4.4999899999999995</v>
      </c>
      <c r="F76" s="427"/>
      <c r="G76" s="428"/>
      <c r="H76" s="428"/>
      <c r="I76" s="428"/>
      <c r="J76" s="432"/>
      <c r="K76" s="329">
        <f>F76*E76</f>
        <v>0</v>
      </c>
    </row>
    <row r="77" spans="1:11" ht="15.75">
      <c r="A77" s="330">
        <v>1279</v>
      </c>
      <c r="B77" s="328"/>
      <c r="C77" s="104" t="s">
        <v>411</v>
      </c>
      <c r="D77" s="104">
        <v>3.719</v>
      </c>
      <c r="E77" s="105">
        <f t="shared" si="7"/>
        <v>4.4999899999999995</v>
      </c>
      <c r="F77" s="427"/>
      <c r="G77" s="428"/>
      <c r="H77" s="428"/>
      <c r="I77" s="428"/>
      <c r="J77" s="432"/>
      <c r="K77" s="329">
        <f>F77*E77</f>
        <v>0</v>
      </c>
    </row>
    <row r="78" spans="1:11" ht="15">
      <c r="A78" s="103">
        <v>1904</v>
      </c>
      <c r="B78" s="103"/>
      <c r="C78" s="104" t="s">
        <v>320</v>
      </c>
      <c r="D78" s="104">
        <v>2.4793</v>
      </c>
      <c r="E78" s="105">
        <f>D78*1.21</f>
        <v>2.9999529999999996</v>
      </c>
      <c r="F78" s="427"/>
      <c r="G78" s="428"/>
      <c r="H78" s="428"/>
      <c r="I78" s="428"/>
      <c r="J78" s="428"/>
      <c r="K78" s="106">
        <f t="shared" si="6"/>
        <v>0</v>
      </c>
    </row>
    <row r="79" spans="1:11" ht="15">
      <c r="A79" s="120">
        <v>9907</v>
      </c>
      <c r="B79" s="120"/>
      <c r="C79" s="271" t="s">
        <v>316</v>
      </c>
      <c r="D79" s="271">
        <v>5.7851</v>
      </c>
      <c r="E79" s="272">
        <f>D79*1.21</f>
        <v>6.9999709999999995</v>
      </c>
      <c r="F79" s="425"/>
      <c r="G79" s="426"/>
      <c r="H79" s="426"/>
      <c r="I79" s="426"/>
      <c r="J79" s="426"/>
      <c r="K79" s="268">
        <f t="shared" si="6"/>
        <v>0</v>
      </c>
    </row>
    <row r="80" spans="1:11" ht="14.25" customHeight="1">
      <c r="A80" s="107"/>
      <c r="B80" s="107"/>
      <c r="C80" s="429" t="s">
        <v>396</v>
      </c>
      <c r="D80" s="279"/>
      <c r="E80" s="109"/>
      <c r="F80" s="431" t="s">
        <v>393</v>
      </c>
      <c r="G80" s="431"/>
      <c r="H80" s="431"/>
      <c r="I80" s="431"/>
      <c r="J80" s="431"/>
      <c r="K80" s="110"/>
    </row>
    <row r="81" spans="1:11" ht="15">
      <c r="A81" s="275"/>
      <c r="B81" s="275"/>
      <c r="C81" s="430"/>
      <c r="D81" s="276"/>
      <c r="E81" s="277"/>
      <c r="F81" s="288" t="s">
        <v>388</v>
      </c>
      <c r="G81" s="288" t="s">
        <v>389</v>
      </c>
      <c r="H81" s="288" t="s">
        <v>390</v>
      </c>
      <c r="I81" s="288" t="s">
        <v>391</v>
      </c>
      <c r="J81" s="288" t="s">
        <v>392</v>
      </c>
      <c r="K81" s="278"/>
    </row>
    <row r="82" spans="1:11" ht="15">
      <c r="A82" s="281" t="s">
        <v>412</v>
      </c>
      <c r="B82" s="118"/>
      <c r="C82" s="273" t="s">
        <v>394</v>
      </c>
      <c r="D82" s="117">
        <v>24.7934</v>
      </c>
      <c r="E82" s="274">
        <f>D82*1.21</f>
        <v>30.000013999999997</v>
      </c>
      <c r="F82" s="289"/>
      <c r="G82" s="289"/>
      <c r="H82" s="289"/>
      <c r="I82" s="285"/>
      <c r="J82" s="285"/>
      <c r="K82" s="270">
        <f>(SUM(F82:J82))*D82*1.21</f>
        <v>0</v>
      </c>
    </row>
    <row r="83" spans="1:11" ht="15">
      <c r="A83" s="280" t="s">
        <v>412</v>
      </c>
      <c r="B83" s="103"/>
      <c r="C83" s="119" t="s">
        <v>395</v>
      </c>
      <c r="D83" s="104">
        <v>24.7934</v>
      </c>
      <c r="E83" s="274">
        <f>D83*1.21</f>
        <v>30.000013999999997</v>
      </c>
      <c r="F83" s="286"/>
      <c r="G83" s="290"/>
      <c r="H83" s="290"/>
      <c r="I83" s="290"/>
      <c r="J83" s="291"/>
      <c r="K83" s="270">
        <f>(SUM(F83:J83))*D83*1.21</f>
        <v>0</v>
      </c>
    </row>
    <row r="84" spans="1:11" ht="15">
      <c r="A84" s="280" t="s">
        <v>413</v>
      </c>
      <c r="B84" s="103"/>
      <c r="C84" s="119" t="s">
        <v>398</v>
      </c>
      <c r="D84" s="104">
        <v>57.8512</v>
      </c>
      <c r="E84" s="274">
        <f>D84*1.21</f>
        <v>69.999952</v>
      </c>
      <c r="F84" s="290"/>
      <c r="G84" s="290"/>
      <c r="H84" s="290"/>
      <c r="I84" s="292"/>
      <c r="J84" s="292"/>
      <c r="K84" s="270">
        <f>(SUM(F84:J84))*D84*1.21</f>
        <v>0</v>
      </c>
    </row>
    <row r="85" spans="1:11" ht="15">
      <c r="A85" s="280" t="s">
        <v>413</v>
      </c>
      <c r="B85" s="103"/>
      <c r="C85" s="119" t="s">
        <v>397</v>
      </c>
      <c r="D85" s="104">
        <v>57.8512</v>
      </c>
      <c r="E85" s="274">
        <f>D85*1.21</f>
        <v>69.999952</v>
      </c>
      <c r="F85" s="292"/>
      <c r="G85" s="290"/>
      <c r="H85" s="290"/>
      <c r="I85" s="290"/>
      <c r="J85" s="291"/>
      <c r="K85" s="270">
        <f>(SUM(F85:J85))*D85*1.21</f>
        <v>0</v>
      </c>
    </row>
    <row r="86" spans="1:11" ht="15">
      <c r="A86" s="280" t="s">
        <v>414</v>
      </c>
      <c r="B86" s="103"/>
      <c r="C86" s="119" t="s">
        <v>399</v>
      </c>
      <c r="D86" s="104">
        <v>57.8512</v>
      </c>
      <c r="E86" s="274">
        <f>D86*1.21</f>
        <v>69.999952</v>
      </c>
      <c r="F86" s="292"/>
      <c r="G86" s="290"/>
      <c r="H86" s="290"/>
      <c r="I86" s="290"/>
      <c r="J86" s="292"/>
      <c r="K86" s="270">
        <f>(SUM(F86:J86))*D86*1.21</f>
        <v>0</v>
      </c>
    </row>
    <row r="87" spans="1:11" ht="15.75">
      <c r="A87" s="122"/>
      <c r="B87" s="269"/>
      <c r="C87" s="123"/>
      <c r="D87" s="123"/>
      <c r="E87" s="433" t="s">
        <v>212</v>
      </c>
      <c r="F87" s="433"/>
      <c r="G87" s="433"/>
      <c r="H87" s="433"/>
      <c r="I87" s="433"/>
      <c r="J87" s="433"/>
      <c r="K87" s="270">
        <f>SUM(K3:K86)</f>
        <v>0</v>
      </c>
    </row>
    <row r="88" ht="14.25">
      <c r="B88" s="264"/>
    </row>
    <row r="90" spans="3:4" ht="16.5">
      <c r="C90" s="265"/>
      <c r="D90" s="265"/>
    </row>
  </sheetData>
  <sheetProtection password="DBD5" sheet="1" formatCells="0"/>
  <protectedRanges>
    <protectedRange sqref="F82:H82 G83:J83 F84:H84 G85:J85 G86:I86 F57:J64 F3:J17 F19:J21 F23:J29 F40:J45 F47:J55 F66:J75 F78:J79 F76:I77 F31:J38" name="Range1"/>
  </protectedRanges>
  <mergeCells count="75">
    <mergeCell ref="F76:J76"/>
    <mergeCell ref="E87:J87"/>
    <mergeCell ref="A1:C1"/>
    <mergeCell ref="F3:J3"/>
    <mergeCell ref="F2:J2"/>
    <mergeCell ref="F7:J7"/>
    <mergeCell ref="F6:J6"/>
    <mergeCell ref="F5:J5"/>
    <mergeCell ref="F75:J75"/>
    <mergeCell ref="F4:J4"/>
    <mergeCell ref="F14:J14"/>
    <mergeCell ref="F13:J13"/>
    <mergeCell ref="F68:J68"/>
    <mergeCell ref="F67:J67"/>
    <mergeCell ref="F66:J66"/>
    <mergeCell ref="F17:J17"/>
    <mergeCell ref="F25:J25"/>
    <mergeCell ref="F24:J24"/>
    <mergeCell ref="F34:J34"/>
    <mergeCell ref="F8:J8"/>
    <mergeCell ref="F21:J21"/>
    <mergeCell ref="F20:J20"/>
    <mergeCell ref="F19:J19"/>
    <mergeCell ref="F12:J12"/>
    <mergeCell ref="F11:J11"/>
    <mergeCell ref="F10:J10"/>
    <mergeCell ref="F9:J9"/>
    <mergeCell ref="F16:J16"/>
    <mergeCell ref="F15:J15"/>
    <mergeCell ref="F33:J33"/>
    <mergeCell ref="F32:J32"/>
    <mergeCell ref="F31:J31"/>
    <mergeCell ref="F28:J28"/>
    <mergeCell ref="F27:J27"/>
    <mergeCell ref="F29:J29"/>
    <mergeCell ref="F26:J26"/>
    <mergeCell ref="F23:J23"/>
    <mergeCell ref="F35:J35"/>
    <mergeCell ref="F61:J61"/>
    <mergeCell ref="F60:J60"/>
    <mergeCell ref="F59:J59"/>
    <mergeCell ref="F58:J58"/>
    <mergeCell ref="F57:J57"/>
    <mergeCell ref="F45:J45"/>
    <mergeCell ref="F47:J47"/>
    <mergeCell ref="F53:J53"/>
    <mergeCell ref="F37:J37"/>
    <mergeCell ref="F36:J36"/>
    <mergeCell ref="C80:C81"/>
    <mergeCell ref="F48:J48"/>
    <mergeCell ref="F49:J49"/>
    <mergeCell ref="F72:J72"/>
    <mergeCell ref="F71:J71"/>
    <mergeCell ref="F80:J80"/>
    <mergeCell ref="F77:J77"/>
    <mergeCell ref="F63:J63"/>
    <mergeCell ref="F74:J74"/>
    <mergeCell ref="F73:J73"/>
    <mergeCell ref="F62:J62"/>
    <mergeCell ref="F50:J50"/>
    <mergeCell ref="F70:J70"/>
    <mergeCell ref="F69:J69"/>
    <mergeCell ref="F54:J54"/>
    <mergeCell ref="F55:J55"/>
    <mergeCell ref="F52:J52"/>
    <mergeCell ref="F38:J38"/>
    <mergeCell ref="F79:J79"/>
    <mergeCell ref="F78:J78"/>
    <mergeCell ref="F40:J40"/>
    <mergeCell ref="F41:J41"/>
    <mergeCell ref="F42:J42"/>
    <mergeCell ref="F43:J43"/>
    <mergeCell ref="F44:J44"/>
    <mergeCell ref="F51:J51"/>
    <mergeCell ref="F64:J64"/>
  </mergeCells>
  <conditionalFormatting sqref="A40:B45 C80:K81 A55:B56 E56:K56 A80:B86 A23:B29 A19:B21 A3:B17 A31:B38">
    <cfRule type="expression" priority="58" dxfId="0">
      <formula>#REF!&gt;0</formula>
    </cfRule>
  </conditionalFormatting>
  <conditionalFormatting sqref="A66:B73 A78:B79 A75:E75 G75:I75 K75:K77">
    <cfRule type="expression" priority="60" dxfId="0" stopIfTrue="1">
      <formula>$F66&gt;0</formula>
    </cfRule>
  </conditionalFormatting>
  <conditionalFormatting sqref="C62:K62">
    <cfRule type="expression" priority="61" dxfId="0" stopIfTrue="1">
      <formula>$F$62&gt;0</formula>
    </cfRule>
  </conditionalFormatting>
  <conditionalFormatting sqref="C3:K3">
    <cfRule type="expression" priority="63" dxfId="0" stopIfTrue="1">
      <formula>$F$3&gt;0</formula>
    </cfRule>
  </conditionalFormatting>
  <conditionalFormatting sqref="C4:K4">
    <cfRule type="expression" priority="64" dxfId="0" stopIfTrue="1">
      <formula>$F$4&gt;0</formula>
    </cfRule>
  </conditionalFormatting>
  <conditionalFormatting sqref="C5:K5">
    <cfRule type="expression" priority="65" dxfId="0" stopIfTrue="1">
      <formula>$F$5&gt;0</formula>
    </cfRule>
  </conditionalFormatting>
  <conditionalFormatting sqref="C6:K6">
    <cfRule type="expression" priority="66" dxfId="0" stopIfTrue="1">
      <formula>$F$6&gt;0</formula>
    </cfRule>
  </conditionalFormatting>
  <conditionalFormatting sqref="C7:K7">
    <cfRule type="expression" priority="67" dxfId="0" stopIfTrue="1">
      <formula>$F$7&gt;0</formula>
    </cfRule>
  </conditionalFormatting>
  <conditionalFormatting sqref="C8:K8">
    <cfRule type="expression" priority="68" dxfId="0" stopIfTrue="1">
      <formula>$F$8&gt;0</formula>
    </cfRule>
  </conditionalFormatting>
  <conditionalFormatting sqref="C9:K9">
    <cfRule type="expression" priority="69" dxfId="0" stopIfTrue="1">
      <formula>$F$9&gt;0</formula>
    </cfRule>
  </conditionalFormatting>
  <conditionalFormatting sqref="C10:K10">
    <cfRule type="expression" priority="70" dxfId="0" stopIfTrue="1">
      <formula>$F$10&gt;0</formula>
    </cfRule>
  </conditionalFormatting>
  <conditionalFormatting sqref="C11:K11">
    <cfRule type="expression" priority="71" dxfId="0" stopIfTrue="1">
      <formula>$F$11&gt;0</formula>
    </cfRule>
  </conditionalFormatting>
  <conditionalFormatting sqref="C12:K12">
    <cfRule type="expression" priority="72" dxfId="0" stopIfTrue="1">
      <formula>$F$12&gt;0</formula>
    </cfRule>
  </conditionalFormatting>
  <conditionalFormatting sqref="C13:K13">
    <cfRule type="expression" priority="73" dxfId="0" stopIfTrue="1">
      <formula>$F$13&gt;0</formula>
    </cfRule>
  </conditionalFormatting>
  <conditionalFormatting sqref="C14:K14">
    <cfRule type="expression" priority="74" dxfId="0" stopIfTrue="1">
      <formula>$F$14&gt;0</formula>
    </cfRule>
  </conditionalFormatting>
  <conditionalFormatting sqref="C15:K15">
    <cfRule type="expression" priority="75" dxfId="0" stopIfTrue="1">
      <formula>$F$15&gt;0</formula>
    </cfRule>
  </conditionalFormatting>
  <conditionalFormatting sqref="C16:K16">
    <cfRule type="expression" priority="76" dxfId="0" stopIfTrue="1">
      <formula>$F$16&gt;0</formula>
    </cfRule>
  </conditionalFormatting>
  <conditionalFormatting sqref="C17:K17">
    <cfRule type="expression" priority="77" dxfId="0" stopIfTrue="1">
      <formula>$F$17&gt;0</formula>
    </cfRule>
  </conditionalFormatting>
  <conditionalFormatting sqref="C19:K19">
    <cfRule type="expression" priority="78" dxfId="0" stopIfTrue="1">
      <formula>$F$19&gt;0</formula>
    </cfRule>
  </conditionalFormatting>
  <conditionalFormatting sqref="C20:K20">
    <cfRule type="expression" priority="79" dxfId="0" stopIfTrue="1">
      <formula>$F$20&gt;0</formula>
    </cfRule>
  </conditionalFormatting>
  <conditionalFormatting sqref="C21:K21">
    <cfRule type="expression" priority="80" dxfId="0" stopIfTrue="1">
      <formula>$F$21&gt;0</formula>
    </cfRule>
  </conditionalFormatting>
  <conditionalFormatting sqref="C23:K23">
    <cfRule type="expression" priority="81" dxfId="0" stopIfTrue="1">
      <formula>$F$23&gt;0</formula>
    </cfRule>
  </conditionalFormatting>
  <conditionalFormatting sqref="C24:K24">
    <cfRule type="expression" priority="82" dxfId="0" stopIfTrue="1">
      <formula>$F$24&gt;0</formula>
    </cfRule>
  </conditionalFormatting>
  <conditionalFormatting sqref="C25:K25">
    <cfRule type="expression" priority="83" dxfId="0" stopIfTrue="1">
      <formula>$F$25&gt;0</formula>
    </cfRule>
  </conditionalFormatting>
  <conditionalFormatting sqref="C26:K26">
    <cfRule type="expression" priority="84" dxfId="0" stopIfTrue="1">
      <formula>$F$26&gt;0</formula>
    </cfRule>
  </conditionalFormatting>
  <conditionalFormatting sqref="C27:K27">
    <cfRule type="expression" priority="85" dxfId="0" stopIfTrue="1">
      <formula>$F$27&gt;0</formula>
    </cfRule>
  </conditionalFormatting>
  <conditionalFormatting sqref="C28:K28">
    <cfRule type="expression" priority="86" dxfId="0" stopIfTrue="1">
      <formula>$F$28&gt;0</formula>
    </cfRule>
  </conditionalFormatting>
  <conditionalFormatting sqref="C29:K29">
    <cfRule type="expression" priority="87" dxfId="0" stopIfTrue="1">
      <formula>$F$29&gt;0</formula>
    </cfRule>
  </conditionalFormatting>
  <conditionalFormatting sqref="C31:K31">
    <cfRule type="expression" priority="88" dxfId="0" stopIfTrue="1">
      <formula>$F$31&gt;0</formula>
    </cfRule>
  </conditionalFormatting>
  <conditionalFormatting sqref="C32:K32">
    <cfRule type="expression" priority="89" dxfId="0" stopIfTrue="1">
      <formula>$F$32&gt;0</formula>
    </cfRule>
  </conditionalFormatting>
  <conditionalFormatting sqref="C33:K33">
    <cfRule type="expression" priority="90" dxfId="0" stopIfTrue="1">
      <formula>$F$33&gt;0</formula>
    </cfRule>
  </conditionalFormatting>
  <conditionalFormatting sqref="C34:K34">
    <cfRule type="expression" priority="91" dxfId="0" stopIfTrue="1">
      <formula>$F$34&gt;0</formula>
    </cfRule>
  </conditionalFormatting>
  <conditionalFormatting sqref="C35:K35">
    <cfRule type="expression" priority="92" dxfId="0" stopIfTrue="1">
      <formula>$F$35&gt;0</formula>
    </cfRule>
  </conditionalFormatting>
  <conditionalFormatting sqref="G37:J37 K37:K38 C37:F38">
    <cfRule type="expression" priority="94" dxfId="0" stopIfTrue="1">
      <formula>$F$37&gt;0</formula>
    </cfRule>
  </conditionalFormatting>
  <conditionalFormatting sqref="C40:K40">
    <cfRule type="expression" priority="95" dxfId="0" stopIfTrue="1">
      <formula>$F$40&gt;0</formula>
    </cfRule>
  </conditionalFormatting>
  <conditionalFormatting sqref="C41:K41">
    <cfRule type="expression" priority="96" dxfId="0" stopIfTrue="1">
      <formula>$F$41&gt;0</formula>
    </cfRule>
  </conditionalFormatting>
  <conditionalFormatting sqref="C42:K42">
    <cfRule type="expression" priority="97" dxfId="0" stopIfTrue="1">
      <formula>$F$42&gt;0</formula>
    </cfRule>
  </conditionalFormatting>
  <conditionalFormatting sqref="C43:K43">
    <cfRule type="expression" priority="98" dxfId="0" stopIfTrue="1">
      <formula>$F$43&gt;0</formula>
    </cfRule>
  </conditionalFormatting>
  <conditionalFormatting sqref="C44:K44">
    <cfRule type="expression" priority="99" dxfId="0" stopIfTrue="1">
      <formula>$F$44&gt;0</formula>
    </cfRule>
  </conditionalFormatting>
  <conditionalFormatting sqref="C45:K45">
    <cfRule type="expression" priority="100" dxfId="0" stopIfTrue="1">
      <formula>$F$45&gt;0</formula>
    </cfRule>
  </conditionalFormatting>
  <conditionalFormatting sqref="C47:K47">
    <cfRule type="expression" priority="101" dxfId="0" stopIfTrue="1">
      <formula>$F$47&gt;0</formula>
    </cfRule>
  </conditionalFormatting>
  <conditionalFormatting sqref="C48:K48">
    <cfRule type="expression" priority="102" dxfId="0" stopIfTrue="1">
      <formula>$F$48&gt;0</formula>
    </cfRule>
  </conditionalFormatting>
  <conditionalFormatting sqref="C49:K49">
    <cfRule type="expression" priority="103" dxfId="0" stopIfTrue="1">
      <formula>$F$49&gt;0</formula>
    </cfRule>
  </conditionalFormatting>
  <conditionalFormatting sqref="C50:K50">
    <cfRule type="expression" priority="104" dxfId="0" stopIfTrue="1">
      <formula>$F$50&gt;0</formula>
    </cfRule>
  </conditionalFormatting>
  <conditionalFormatting sqref="C51:K51">
    <cfRule type="expression" priority="105" dxfId="0" stopIfTrue="1">
      <formula>$F$51&gt;0</formula>
    </cfRule>
  </conditionalFormatting>
  <conditionalFormatting sqref="C52:K52">
    <cfRule type="expression" priority="106" dxfId="0" stopIfTrue="1">
      <formula>$F$52&gt;0</formula>
    </cfRule>
  </conditionalFormatting>
  <conditionalFormatting sqref="C53:K53">
    <cfRule type="expression" priority="107" dxfId="0" stopIfTrue="1">
      <formula>$F$53&gt;0</formula>
    </cfRule>
  </conditionalFormatting>
  <conditionalFormatting sqref="C54:K54">
    <cfRule type="expression" priority="108" dxfId="0" stopIfTrue="1">
      <formula>$F$54&gt;0</formula>
    </cfRule>
  </conditionalFormatting>
  <conditionalFormatting sqref="C55:K55">
    <cfRule type="expression" priority="109" dxfId="0" stopIfTrue="1">
      <formula>$F$55&gt;0</formula>
    </cfRule>
  </conditionalFormatting>
  <conditionalFormatting sqref="C57:K57">
    <cfRule type="expression" priority="110" dxfId="0" stopIfTrue="1">
      <formula>$F$57&gt;0</formula>
    </cfRule>
  </conditionalFormatting>
  <conditionalFormatting sqref="C58:K58">
    <cfRule type="expression" priority="111" dxfId="0" stopIfTrue="1">
      <formula>$F$58&gt;0</formula>
    </cfRule>
  </conditionalFormatting>
  <conditionalFormatting sqref="C59:K59">
    <cfRule type="expression" priority="112" dxfId="0" stopIfTrue="1">
      <formula>$F$59&gt;0</formula>
    </cfRule>
  </conditionalFormatting>
  <conditionalFormatting sqref="C60:K60">
    <cfRule type="expression" priority="113" dxfId="0" stopIfTrue="1">
      <formula>$F$60&gt;0</formula>
    </cfRule>
  </conditionalFormatting>
  <conditionalFormatting sqref="C61:K61">
    <cfRule type="expression" priority="114" dxfId="0" stopIfTrue="1">
      <formula>$F$61&gt;0</formula>
    </cfRule>
  </conditionalFormatting>
  <conditionalFormatting sqref="C63:K63">
    <cfRule type="expression" priority="115" dxfId="0" stopIfTrue="1">
      <formula>$F$63&gt;0</formula>
    </cfRule>
  </conditionalFormatting>
  <conditionalFormatting sqref="C64:K64">
    <cfRule type="expression" priority="116" dxfId="0" stopIfTrue="1">
      <formula>$F$64&gt;0</formula>
    </cfRule>
  </conditionalFormatting>
  <conditionalFormatting sqref="C66:K66">
    <cfRule type="expression" priority="117" dxfId="0" stopIfTrue="1">
      <formula>$F$66&gt;0</formula>
    </cfRule>
  </conditionalFormatting>
  <conditionalFormatting sqref="C67:K67 E68:E77">
    <cfRule type="expression" priority="118" dxfId="0" stopIfTrue="1">
      <formula>$F$67&gt;0</formula>
    </cfRule>
  </conditionalFormatting>
  <conditionalFormatting sqref="C68:K68">
    <cfRule type="expression" priority="119" dxfId="0" stopIfTrue="1">
      <formula>$F$68&gt;0</formula>
    </cfRule>
  </conditionalFormatting>
  <conditionalFormatting sqref="C69:K69">
    <cfRule type="expression" priority="120" dxfId="0" stopIfTrue="1">
      <formula>$F$69&gt;0</formula>
    </cfRule>
  </conditionalFormatting>
  <conditionalFormatting sqref="C70:K70">
    <cfRule type="expression" priority="121" dxfId="0" stopIfTrue="1">
      <formula>$F$70&gt;0</formula>
    </cfRule>
  </conditionalFormatting>
  <conditionalFormatting sqref="C71:K71">
    <cfRule type="expression" priority="122" dxfId="0" stopIfTrue="1">
      <formula>$F$71&gt;0</formula>
    </cfRule>
  </conditionalFormatting>
  <conditionalFormatting sqref="C72:K72">
    <cfRule type="expression" priority="123" dxfId="0" stopIfTrue="1">
      <formula>$F$72&gt;0</formula>
    </cfRule>
  </conditionalFormatting>
  <conditionalFormatting sqref="C73:K73">
    <cfRule type="expression" priority="124" dxfId="0" stopIfTrue="1">
      <formula>$F$73&gt;0</formula>
    </cfRule>
  </conditionalFormatting>
  <conditionalFormatting sqref="C78:K78">
    <cfRule type="expression" priority="126" dxfId="0" stopIfTrue="1">
      <formula>$F$78&gt;0</formula>
    </cfRule>
  </conditionalFormatting>
  <conditionalFormatting sqref="C79:K79">
    <cfRule type="expression" priority="127" dxfId="0" stopIfTrue="1">
      <formula>$F$79&gt;0</formula>
    </cfRule>
  </conditionalFormatting>
  <conditionalFormatting sqref="C82:K82">
    <cfRule type="expression" priority="128" dxfId="0" stopIfTrue="1">
      <formula>$F$82&gt;0</formula>
    </cfRule>
    <cfRule type="expression" priority="129" dxfId="0" stopIfTrue="1">
      <formula>$G$82&gt;0</formula>
    </cfRule>
    <cfRule type="expression" priority="130" dxfId="0" stopIfTrue="1">
      <formula>$H$82&gt;0</formula>
    </cfRule>
  </conditionalFormatting>
  <conditionalFormatting sqref="C83:K83">
    <cfRule type="expression" priority="131" dxfId="0" stopIfTrue="1">
      <formula>$H$83&gt;0</formula>
    </cfRule>
    <cfRule type="expression" priority="132" dxfId="0" stopIfTrue="1">
      <formula>$G$83&gt;0</formula>
    </cfRule>
    <cfRule type="expression" priority="133" dxfId="0" stopIfTrue="1">
      <formula>$I$83&gt;0</formula>
    </cfRule>
  </conditionalFormatting>
  <conditionalFormatting sqref="C84:K84">
    <cfRule type="expression" priority="134" dxfId="0" stopIfTrue="1">
      <formula>$F$84&gt;0</formula>
    </cfRule>
    <cfRule type="expression" priority="135" dxfId="0" stopIfTrue="1">
      <formula>$G$84&gt;0</formula>
    </cfRule>
    <cfRule type="expression" priority="136" dxfId="0" stopIfTrue="1">
      <formula>$H$84&gt;0</formula>
    </cfRule>
  </conditionalFormatting>
  <conditionalFormatting sqref="C85:K85">
    <cfRule type="expression" priority="137" dxfId="0" stopIfTrue="1">
      <formula>$G$85&gt;0</formula>
    </cfRule>
    <cfRule type="expression" priority="138" dxfId="0" stopIfTrue="1">
      <formula>$H$85&gt;0</formula>
    </cfRule>
    <cfRule type="expression" priority="139" dxfId="0" stopIfTrue="1">
      <formula>$I$85&gt;0</formula>
    </cfRule>
  </conditionalFormatting>
  <conditionalFormatting sqref="C86:K86">
    <cfRule type="expression" priority="140" dxfId="0" stopIfTrue="1">
      <formula>$G$86&gt;0</formula>
    </cfRule>
    <cfRule type="expression" priority="141" dxfId="0" stopIfTrue="1">
      <formula>$H$86&gt;0</formula>
    </cfRule>
    <cfRule type="expression" priority="142" dxfId="0" stopIfTrue="1">
      <formula>$I$86&gt;0</formula>
    </cfRule>
  </conditionalFormatting>
  <conditionalFormatting sqref="A74:K74 E75:E77">
    <cfRule type="expression" priority="29" dxfId="0" stopIfTrue="1">
      <formula>$F74&gt;0</formula>
    </cfRule>
  </conditionalFormatting>
  <conditionalFormatting sqref="F75 J75">
    <cfRule type="expression" priority="28" dxfId="0" stopIfTrue="1">
      <formula>$F75&gt;0</formula>
    </cfRule>
  </conditionalFormatting>
  <conditionalFormatting sqref="A76:E77 K76:K77">
    <cfRule type="expression" priority="233" dxfId="0" stopIfTrue="1">
      <formula>#REF!&gt;0</formula>
    </cfRule>
  </conditionalFormatting>
  <conditionalFormatting sqref="C76:F77 K76:K77 G76:J76">
    <cfRule type="expression" priority="27" dxfId="0" stopIfTrue="1">
      <formula>"$F74&gt;0"</formula>
    </cfRule>
  </conditionalFormatting>
  <conditionalFormatting sqref="A76:F77 K76:IV77 G76:J76">
    <cfRule type="expression" priority="25" dxfId="0" stopIfTrue="1">
      <formula>"$F75&gt;0"</formula>
    </cfRule>
    <cfRule type="expression" priority="26" dxfId="0" stopIfTrue="1">
      <formula>"$F74&gt;0"</formula>
    </cfRule>
    <cfRule type="expression" priority="22" dxfId="0" stopIfTrue="1">
      <formula>$F76&gt;0</formula>
    </cfRule>
    <cfRule type="expression" priority="23" dxfId="0" stopIfTrue="1">
      <formula>$F76&gt;0</formula>
    </cfRule>
    <cfRule type="expression" priority="24" dxfId="0" stopIfTrue="1">
      <formula>$F76&gt;0</formula>
    </cfRule>
  </conditionalFormatting>
  <conditionalFormatting sqref="E76:E77">
    <cfRule type="expression" priority="21" dxfId="0" stopIfTrue="1">
      <formula>$F76&gt;0</formula>
    </cfRule>
  </conditionalFormatting>
  <conditionalFormatting sqref="C36:K36">
    <cfRule type="expression" priority="10" dxfId="0" stopIfTrue="1">
      <formula>$F$36</formula>
    </cfRule>
  </conditionalFormatting>
  <conditionalFormatting sqref="A38:K38">
    <cfRule type="expression" priority="2" dxfId="0" stopIfTrue="1">
      <formula>$F$38&gt;0</formula>
    </cfRule>
  </conditionalFormatting>
  <conditionalFormatting sqref="C38:K38">
    <cfRule type="expression" priority="1" dxfId="0" stopIfTrue="1">
      <formula>$F$38&gt;0</formula>
    </cfRule>
  </conditionalFormatting>
  <printOptions horizontalCentered="1"/>
  <pageMargins left="0.15748031496062992" right="0.15748031496062992" top="0.1968503937007874" bottom="0.1968503937007874" header="0.31496062992125984" footer="0.11811023622047245"/>
  <pageSetup fitToHeight="1" fitToWidth="1" horizontalDpi="600" verticalDpi="600" orientation="portrait" paperSize="9" scale="64" r:id="rId1"/>
  <ignoredErrors>
    <ignoredError sqref="A7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110" zoomScaleSheetLayoutView="110" zoomScalePageLayoutView="0" workbookViewId="0" topLeftCell="A1">
      <selection activeCell="N19" sqref="N19"/>
    </sheetView>
  </sheetViews>
  <sheetFormatPr defaultColWidth="9.140625" defaultRowHeight="12.75"/>
  <sheetData/>
  <sheetProtection password="DBD5" sheet="1" objects="1" scenarios="1" formatCells="0"/>
  <printOptions/>
  <pageMargins left="0.75" right="0.75" top="1" bottom="1" header="0.5" footer="0.5"/>
  <pageSetup fitToHeight="9" fitToWidth="1" horizontalDpi="600" verticalDpi="600" orientation="portrait" paperSize="9" scale="80" r:id="rId6"/>
  <drawing r:id="rId5"/>
  <legacyDrawing r:id="rId4"/>
  <oleObjects>
    <oleObject progId="Word.Document.8" shapeId="314850" r:id="rId1"/>
    <oleObject progId="Word.Document.8" shapeId="314849" r:id="rId2"/>
    <oleObject progId="Word.Document.8" shapeId="31484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laikir</dc:creator>
  <cp:keywords/>
  <dc:description/>
  <cp:lastModifiedBy>laikir</cp:lastModifiedBy>
  <cp:lastPrinted>2010-09-10T12:33:21Z</cp:lastPrinted>
  <dcterms:created xsi:type="dcterms:W3CDTF">2004-02-24T06:44:25Z</dcterms:created>
  <dcterms:modified xsi:type="dcterms:W3CDTF">2011-01-31T09:30:44Z</dcterms:modified>
  <cp:category/>
  <cp:version/>
  <cp:contentType/>
  <cp:contentStatus/>
</cp:coreProperties>
</file>